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04 PROJECTS\P&amp;R_1366_Ewaluacja systemu i kryteriów_Sląskie\5. PROJECT DELIVERABLES\Raport końcowy_v2\"/>
    </mc:Choice>
  </mc:AlternateContent>
  <xr:revisionPtr revIDLastSave="0" documentId="13_ncr:1_{319608E8-065B-4E37-A2BA-2A8A05E68168}" xr6:coauthVersionLast="47" xr6:coauthVersionMax="47" xr10:uidLastSave="{00000000-0000-0000-0000-000000000000}"/>
  <bookViews>
    <workbookView xWindow="-108" yWindow="-108" windowWidth="23256" windowHeight="12576" xr2:uid="{9582A158-1213-4E3D-992D-3FEFBA6690AF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M5" i="1"/>
  <c r="M4" i="1"/>
  <c r="L6" i="1"/>
  <c r="K3" i="1"/>
  <c r="K26" i="1"/>
  <c r="K31" i="1"/>
  <c r="M37" i="1"/>
  <c r="M57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41" i="1"/>
  <c r="M69" i="1"/>
  <c r="M60" i="1"/>
  <c r="M61" i="1"/>
  <c r="M62" i="1"/>
  <c r="M63" i="1"/>
  <c r="M64" i="1"/>
  <c r="M65" i="1"/>
  <c r="M66" i="1"/>
  <c r="M67" i="1"/>
  <c r="M68" i="1"/>
  <c r="M59" i="1"/>
  <c r="M81" i="1"/>
  <c r="M72" i="1"/>
  <c r="M73" i="1"/>
  <c r="M74" i="1"/>
  <c r="M75" i="1"/>
  <c r="M76" i="1"/>
  <c r="M77" i="1"/>
  <c r="M78" i="1"/>
  <c r="M79" i="1"/>
  <c r="M80" i="1"/>
  <c r="M71" i="1"/>
  <c r="M84" i="1"/>
  <c r="M85" i="1"/>
  <c r="M86" i="1"/>
  <c r="M87" i="1"/>
  <c r="M88" i="1"/>
  <c r="M89" i="1"/>
  <c r="M90" i="1"/>
  <c r="M91" i="1"/>
  <c r="M83" i="1"/>
  <c r="M94" i="1"/>
  <c r="M95" i="1"/>
  <c r="M96" i="1"/>
  <c r="M93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98" i="1"/>
  <c r="M27" i="1"/>
  <c r="M28" i="1"/>
  <c r="M29" i="1"/>
  <c r="M30" i="1"/>
  <c r="M31" i="1"/>
  <c r="M32" i="1"/>
  <c r="M33" i="1"/>
  <c r="M34" i="1"/>
  <c r="M35" i="1"/>
  <c r="M26" i="1"/>
  <c r="M38" i="1"/>
  <c r="M39" i="1"/>
  <c r="M14" i="1"/>
  <c r="M15" i="1"/>
  <c r="M16" i="1"/>
  <c r="M17" i="1"/>
  <c r="M18" i="1"/>
  <c r="M19" i="1"/>
  <c r="M20" i="1"/>
  <c r="M21" i="1"/>
  <c r="M22" i="1"/>
  <c r="M23" i="1"/>
  <c r="M24" i="1"/>
  <c r="M13" i="1"/>
  <c r="M6" i="1"/>
  <c r="M7" i="1"/>
  <c r="M8" i="1"/>
  <c r="M9" i="1"/>
  <c r="M10" i="1"/>
  <c r="M11" i="1"/>
  <c r="M3" i="1"/>
  <c r="F38" i="1"/>
  <c r="L139" i="1"/>
  <c r="K125" i="1"/>
  <c r="L78" i="1"/>
  <c r="F103" i="1"/>
  <c r="F129" i="1"/>
  <c r="F100" i="1"/>
  <c r="J42" i="1"/>
  <c r="J35" i="1" l="1"/>
  <c r="J3" i="1"/>
  <c r="L69" i="1" l="1"/>
  <c r="K41" i="1"/>
  <c r="J41" i="1"/>
  <c r="L4" i="1"/>
  <c r="J116" i="1"/>
  <c r="L101" i="1"/>
  <c r="L109" i="1"/>
  <c r="J61" i="1" l="1"/>
  <c r="J114" i="1"/>
  <c r="J113" i="1"/>
  <c r="J112" i="1"/>
  <c r="J111" i="1"/>
  <c r="J110" i="1"/>
  <c r="J108" i="1"/>
  <c r="J39" i="1"/>
  <c r="J30" i="1"/>
  <c r="J31" i="1"/>
  <c r="J32" i="1"/>
  <c r="J34" i="1"/>
  <c r="J55" i="1"/>
  <c r="J54" i="1"/>
  <c r="J53" i="1"/>
  <c r="J52" i="1"/>
  <c r="J64" i="1"/>
  <c r="J65" i="1"/>
  <c r="J66" i="1"/>
  <c r="J76" i="1"/>
  <c r="J77" i="1"/>
  <c r="J79" i="1"/>
  <c r="J81" i="1"/>
  <c r="J91" i="1"/>
  <c r="J90" i="1"/>
  <c r="J88" i="1"/>
  <c r="J87" i="1"/>
  <c r="J86" i="1"/>
  <c r="J89" i="1"/>
  <c r="J106" i="1"/>
  <c r="J107" i="1"/>
  <c r="J115" i="1"/>
  <c r="J105" i="1"/>
  <c r="J104" i="1"/>
  <c r="J103" i="1"/>
  <c r="J100" i="1"/>
  <c r="J95" i="1"/>
  <c r="J94" i="1"/>
  <c r="J118" i="1"/>
  <c r="J119" i="1"/>
  <c r="J120" i="1"/>
  <c r="J127" i="1"/>
  <c r="J126" i="1"/>
  <c r="J125" i="1"/>
  <c r="J124" i="1"/>
  <c r="J123" i="1"/>
  <c r="J122" i="1"/>
  <c r="J28" i="1"/>
  <c r="J27" i="1"/>
  <c r="J133" i="1"/>
  <c r="J132" i="1"/>
  <c r="J131" i="1"/>
  <c r="J134" i="1"/>
  <c r="J135" i="1"/>
  <c r="J136" i="1"/>
  <c r="J137" i="1"/>
  <c r="J140" i="1"/>
  <c r="J26" i="1"/>
  <c r="J29" i="1"/>
  <c r="J33" i="1"/>
  <c r="J37" i="1"/>
  <c r="J38" i="1"/>
  <c r="J43" i="1"/>
  <c r="J44" i="1"/>
  <c r="J45" i="1"/>
  <c r="J46" i="1"/>
  <c r="J47" i="1"/>
  <c r="J48" i="1"/>
  <c r="J49" i="1"/>
  <c r="J50" i="1"/>
  <c r="J51" i="1"/>
  <c r="J56" i="1"/>
  <c r="J57" i="1"/>
  <c r="J59" i="1"/>
  <c r="J60" i="1"/>
  <c r="J62" i="1"/>
  <c r="J63" i="1"/>
  <c r="J67" i="1"/>
  <c r="J68" i="1"/>
  <c r="J69" i="1"/>
  <c r="J71" i="1"/>
  <c r="J72" i="1"/>
  <c r="J73" i="1"/>
  <c r="J74" i="1"/>
  <c r="J75" i="1"/>
  <c r="J78" i="1"/>
  <c r="J80" i="1"/>
  <c r="J83" i="1"/>
  <c r="J84" i="1"/>
  <c r="J85" i="1"/>
  <c r="J93" i="1"/>
  <c r="J96" i="1"/>
  <c r="J98" i="1"/>
  <c r="J99" i="1"/>
  <c r="J101" i="1"/>
  <c r="J102" i="1"/>
  <c r="J109" i="1"/>
  <c r="J117" i="1"/>
  <c r="J121" i="1"/>
  <c r="J128" i="1"/>
  <c r="J129" i="1"/>
  <c r="J130" i="1"/>
  <c r="J138" i="1"/>
  <c r="J139" i="1"/>
  <c r="J141" i="1"/>
  <c r="J142" i="1"/>
  <c r="J143" i="1"/>
  <c r="J144" i="1"/>
  <c r="J145" i="1"/>
  <c r="J146" i="1"/>
  <c r="J147" i="1"/>
  <c r="J23" i="1"/>
  <c r="J22" i="1"/>
  <c r="J21" i="1"/>
  <c r="J19" i="1"/>
  <c r="J17" i="1"/>
  <c r="J16" i="1"/>
  <c r="J15" i="1"/>
  <c r="J13" i="1"/>
  <c r="J14" i="1"/>
  <c r="J18" i="1"/>
  <c r="J24" i="1"/>
  <c r="J7" i="1"/>
  <c r="J4" i="1"/>
  <c r="J5" i="1"/>
  <c r="J6" i="1"/>
  <c r="J8" i="1"/>
  <c r="J9" i="1"/>
  <c r="J10" i="1"/>
  <c r="J11" i="1"/>
  <c r="K4" i="1"/>
  <c r="L3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K101" i="1"/>
  <c r="L100" i="1"/>
  <c r="K100" i="1"/>
  <c r="L99" i="1"/>
  <c r="K99" i="1"/>
  <c r="L98" i="1"/>
  <c r="K98" i="1"/>
  <c r="L96" i="1"/>
  <c r="K96" i="1"/>
  <c r="L95" i="1"/>
  <c r="K95" i="1"/>
  <c r="L94" i="1"/>
  <c r="K94" i="1"/>
  <c r="L93" i="1"/>
  <c r="K93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1" i="1"/>
  <c r="K81" i="1"/>
  <c r="L80" i="1"/>
  <c r="K80" i="1"/>
  <c r="L79" i="1"/>
  <c r="K79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H62" i="1"/>
  <c r="L61" i="1"/>
  <c r="K61" i="1"/>
  <c r="L60" i="1"/>
  <c r="K60" i="1"/>
  <c r="L59" i="1"/>
  <c r="K59" i="1"/>
  <c r="L57" i="1"/>
  <c r="K57" i="1"/>
  <c r="L56" i="1"/>
  <c r="K56" i="1"/>
  <c r="L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L39" i="1"/>
  <c r="K39" i="1"/>
  <c r="L38" i="1"/>
  <c r="K38" i="1"/>
  <c r="L37" i="1"/>
  <c r="K37" i="1"/>
  <c r="L35" i="1"/>
  <c r="K35" i="1"/>
  <c r="L34" i="1"/>
  <c r="K34" i="1"/>
  <c r="L33" i="1"/>
  <c r="K33" i="1"/>
  <c r="L32" i="1"/>
  <c r="K32" i="1"/>
  <c r="L31" i="1"/>
  <c r="L30" i="1"/>
  <c r="K30" i="1"/>
  <c r="L29" i="1"/>
  <c r="K29" i="1"/>
  <c r="L28" i="1"/>
  <c r="K28" i="1"/>
  <c r="L27" i="1"/>
  <c r="K27" i="1"/>
  <c r="L26" i="1"/>
  <c r="L24" i="1"/>
  <c r="K24" i="1"/>
  <c r="L23" i="1"/>
  <c r="K23" i="1"/>
  <c r="L22" i="1"/>
  <c r="K22" i="1"/>
  <c r="L21" i="1"/>
  <c r="K21" i="1"/>
  <c r="K20" i="1"/>
  <c r="E20" i="1"/>
  <c r="D20" i="1"/>
  <c r="J20" i="1" s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1" i="1"/>
  <c r="K11" i="1"/>
  <c r="L10" i="1"/>
  <c r="K10" i="1"/>
  <c r="L9" i="1"/>
  <c r="K9" i="1"/>
  <c r="L8" i="1"/>
  <c r="K8" i="1"/>
  <c r="L7" i="1"/>
  <c r="K7" i="1"/>
  <c r="K6" i="1"/>
  <c r="L5" i="1"/>
  <c r="K5" i="1"/>
  <c r="L20" i="1" l="1"/>
</calcChain>
</file>

<file path=xl/sharedStrings.xml><?xml version="1.0" encoding="utf-8"?>
<sst xmlns="http://schemas.openxmlformats.org/spreadsheetml/2006/main" count="159" uniqueCount="95">
  <si>
    <t>Priorytet</t>
  </si>
  <si>
    <t>FESL.01.00</t>
  </si>
  <si>
    <t>FESL.01.01</t>
  </si>
  <si>
    <t>FESL.01.02</t>
  </si>
  <si>
    <t>FESL.01.03</t>
  </si>
  <si>
    <t>FESL.01.04</t>
  </si>
  <si>
    <t>FESL.01.06</t>
  </si>
  <si>
    <t>FESL.01.08</t>
  </si>
  <si>
    <t>FESL.01.09</t>
  </si>
  <si>
    <t>FESL.01.10</t>
  </si>
  <si>
    <t>FESL.02.00</t>
  </si>
  <si>
    <t>FESL.02.01</t>
  </si>
  <si>
    <t>FESL.02.02</t>
  </si>
  <si>
    <t>FESL.02.06</t>
  </si>
  <si>
    <t>FESL.02.11</t>
  </si>
  <si>
    <t>FESL.02.14</t>
  </si>
  <si>
    <t>FESL.02.15</t>
  </si>
  <si>
    <t>FESL.03.00</t>
  </si>
  <si>
    <t>FESL.03.01</t>
  </si>
  <si>
    <t>FESL.03.02</t>
  </si>
  <si>
    <t>FESL.03.03</t>
  </si>
  <si>
    <t>FESL.04.00</t>
  </si>
  <si>
    <t>FESL.04.01</t>
  </si>
  <si>
    <t>FESL.04.03</t>
  </si>
  <si>
    <t>FESL.05.00</t>
  </si>
  <si>
    <t>FESL.05.01</t>
  </si>
  <si>
    <t>FESL.05.02</t>
  </si>
  <si>
    <t>FESL.05.04</t>
  </si>
  <si>
    <t>FESL.05.05</t>
  </si>
  <si>
    <t>FESL.05.06</t>
  </si>
  <si>
    <t>FESL.05.07</t>
  </si>
  <si>
    <t>FESL.05.08</t>
  </si>
  <si>
    <t>FESL.05.09</t>
  </si>
  <si>
    <t>FESL.05.10</t>
  </si>
  <si>
    <t>FESL.05.11</t>
  </si>
  <si>
    <t>FESL.05.14</t>
  </si>
  <si>
    <t>FESL.05.15</t>
  </si>
  <si>
    <t>FESL.05.16</t>
  </si>
  <si>
    <t>FESL.06.00</t>
  </si>
  <si>
    <t>FESL.06.01</t>
  </si>
  <si>
    <t>FESL.06.02</t>
  </si>
  <si>
    <t>FESL.06.03</t>
  </si>
  <si>
    <t>FESL.06.04</t>
  </si>
  <si>
    <t>FESL.06.06</t>
  </si>
  <si>
    <t>FESL.06.08</t>
  </si>
  <si>
    <t>FESL.06.09</t>
  </si>
  <si>
    <t>FESL.07.00</t>
  </si>
  <si>
    <t>FESL.07.01</t>
  </si>
  <si>
    <t>FESL.07.02</t>
  </si>
  <si>
    <t>FESL.07.03</t>
  </si>
  <si>
    <t>FESL.07.04</t>
  </si>
  <si>
    <t>FESL.07.05</t>
  </si>
  <si>
    <t>FESL.07.07</t>
  </si>
  <si>
    <t>FESL.07.08</t>
  </si>
  <si>
    <t>FESL.08.00</t>
  </si>
  <si>
    <t>FESL.08.01</t>
  </si>
  <si>
    <t>FESL.08.03</t>
  </si>
  <si>
    <t>FESL.08.07</t>
  </si>
  <si>
    <t>FESL.09.00</t>
  </si>
  <si>
    <t>FESL.09.01</t>
  </si>
  <si>
    <t>FESL.09.02</t>
  </si>
  <si>
    <t>FESL.10.00</t>
  </si>
  <si>
    <t>FESL.10.01</t>
  </si>
  <si>
    <t>FESL.10.03</t>
  </si>
  <si>
    <t>FESL.10.04</t>
  </si>
  <si>
    <t>FESL.10.05</t>
  </si>
  <si>
    <t>FESL.10.06</t>
  </si>
  <si>
    <t>FESL.10.07</t>
  </si>
  <si>
    <t>FESL.10.09</t>
  </si>
  <si>
    <t>FESL.10.11</t>
  </si>
  <si>
    <t>FESL.10.12</t>
  </si>
  <si>
    <t>FESL.10.13</t>
  </si>
  <si>
    <t>FESL.10.14</t>
  </si>
  <si>
    <t>FESL.10.15</t>
  </si>
  <si>
    <t>FESL.10.16</t>
  </si>
  <si>
    <t>FESL.10.17</t>
  </si>
  <si>
    <t>FESL.10.19</t>
  </si>
  <si>
    <t>FESL.10.20</t>
  </si>
  <si>
    <t>FESL.10.22</t>
  </si>
  <si>
    <t>FESL.10.23</t>
  </si>
  <si>
    <t>FESL.10.24</t>
  </si>
  <si>
    <t>FESL.10.25</t>
  </si>
  <si>
    <t>FESL.10.26</t>
  </si>
  <si>
    <t xml:space="preserve">1. Liczba ogłoszonych naborów </t>
  </si>
  <si>
    <t>3. Alokacja finansowa wkładu UE na nabór wg regulaminu [EUR]</t>
  </si>
  <si>
    <t>4.Alokacja finansowa wkładu UE na nabór wg regulaminu [PLN]</t>
  </si>
  <si>
    <t>5. Całkowita alokacja finasnowa naboru [PLN]</t>
  </si>
  <si>
    <t xml:space="preserve">2. Alokacja wkładu UE na działanie wg SZOP (wersja SZOP.FESL.010
obowiązująca od dnia 2024-05-31) [EUR] </t>
  </si>
  <si>
    <t>6. Wkład UE we wnioskach na podstawie danych CST 2021</t>
  </si>
  <si>
    <t>7. Wkład UE we wnioskach wybranych do dofinansowania [PLN] na podstawie danych CST 2021</t>
  </si>
  <si>
    <t>8. Wkład UE w podpisanych umowach (nierozwiązanych) [PLN] na podstawie danych CST 2021</t>
  </si>
  <si>
    <t>9. Postęp finasnowy FESL 2021-2027 wg naboru [%] (tj. iloraz 3/2)</t>
  </si>
  <si>
    <t>10. Poziom wykonania zakładanej alokacji wg SZOP (wkład UE) (tj. iloraz 8/(2 * 4,5 PLN)</t>
  </si>
  <si>
    <t>11. Poziom realizacji budżetu naboru (wg wkładu UE w nierozwiązanych umowach) (tj. iloraz 8/4)</t>
  </si>
  <si>
    <t>12. Symulacja dot. realizacji wkładu UE dla naboru na podstawie złożonych wniosków (tj. iloraz 6/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</si>
</sst>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2"/>
      <name val="Arial"/>
      <family val="2"/>
      <charset val="238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AE9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3" borderId="1" xfId="0" applyFont="1" applyFill="1" applyBorder="1"/>
    <xf numFmtId="9" fontId="1" fillId="0" borderId="1" xfId="1" applyFont="1" applyBorder="1" applyAlignment="1">
      <alignment horizontal="right" vertical="center"/>
    </xf>
    <xf numFmtId="9" fontId="2" fillId="0" borderId="1" xfId="1" applyFont="1" applyBorder="1"/>
    <xf numFmtId="9" fontId="1" fillId="2" borderId="1" xfId="0" applyNumberFormat="1" applyFont="1" applyFill="1" applyBorder="1" applyAlignment="1">
      <alignment vertical="center" wrapText="1"/>
    </xf>
    <xf numFmtId="9" fontId="2" fillId="3" borderId="1" xfId="0" applyNumberFormat="1" applyFont="1" applyFill="1" applyBorder="1"/>
    <xf numFmtId="9" fontId="2" fillId="4" borderId="1" xfId="0" applyNumberFormat="1" applyFont="1" applyFill="1" applyBorder="1" applyAlignment="1">
      <alignment horizontal="right" vertical="top" wrapText="1"/>
    </xf>
    <xf numFmtId="9" fontId="2" fillId="3" borderId="1" xfId="0" applyNumberFormat="1" applyFont="1" applyFill="1" applyBorder="1" applyAlignment="1">
      <alignment horizontal="right" vertical="top" wrapText="1"/>
    </xf>
    <xf numFmtId="9" fontId="0" fillId="0" borderId="0" xfId="0" applyNumberFormat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4" fontId="1" fillId="0" borderId="1" xfId="0" applyNumberFormat="1" applyFont="1" applyBorder="1"/>
    <xf numFmtId="0" fontId="0" fillId="3" borderId="1" xfId="0" applyFill="1" applyBorder="1"/>
    <xf numFmtId="9" fontId="0" fillId="3" borderId="1" xfId="1" applyFont="1" applyFill="1" applyBorder="1"/>
    <xf numFmtId="9" fontId="1" fillId="3" borderId="1" xfId="1" applyFont="1" applyFill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top" wrapText="1"/>
    </xf>
    <xf numFmtId="9" fontId="2" fillId="0" borderId="1" xfId="1" applyFont="1" applyFill="1" applyBorder="1"/>
    <xf numFmtId="9" fontId="1" fillId="0" borderId="1" xfId="1" applyFont="1" applyFill="1" applyBorder="1" applyAlignment="1">
      <alignment horizontal="right" vertical="center"/>
    </xf>
    <xf numFmtId="9" fontId="4" fillId="0" borderId="1" xfId="1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4" borderId="1" xfId="0" applyNumberFormat="1" applyFont="1" applyFill="1" applyBorder="1" applyAlignment="1">
      <alignment horizontal="righ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top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/>
    <xf numFmtId="165" fontId="2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na.gorecka-ojdana\Desktop\Kopia%20Nabory_506_06.09.2024.xlsx" TargetMode="External"/><Relationship Id="rId1" Type="http://schemas.openxmlformats.org/officeDocument/2006/relationships/externalLinkPath" Target="file:///C:\Users\anna.gorecka-ojdana\Desktop\Kopia%20Nabory_506_06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Arkusz1"/>
      <sheetName val="Arkusz2"/>
    </sheetNames>
    <sheetDataSet>
      <sheetData sheetId="0">
        <row r="1363">
          <cell r="Q1363">
            <v>37943064.199900001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BB58-3DFE-4EA1-8D5B-6BAAE0230C72}">
  <dimension ref="A1:O147"/>
  <sheetViews>
    <sheetView tabSelected="1" zoomScale="70" zoomScaleNormal="70" workbookViewId="0">
      <pane ySplit="1" topLeftCell="A146" activePane="bottomLeft" state="frozen"/>
      <selection pane="bottomLeft" activeCell="F89" sqref="F89"/>
    </sheetView>
  </sheetViews>
  <sheetFormatPr defaultRowHeight="14.4" x14ac:dyDescent="0.3"/>
  <cols>
    <col min="1" max="2" width="15.21875" customWidth="1"/>
    <col min="3" max="3" width="20.5546875" customWidth="1"/>
    <col min="4" max="4" width="18.5546875" customWidth="1"/>
    <col min="5" max="5" width="18.77734375" customWidth="1"/>
    <col min="6" max="7" width="20.21875" customWidth="1"/>
    <col min="8" max="8" width="20.77734375" customWidth="1"/>
    <col min="9" max="9" width="20.109375" customWidth="1"/>
    <col min="10" max="10" width="17.44140625" style="15" customWidth="1"/>
    <col min="11" max="11" width="18.6640625" customWidth="1"/>
    <col min="12" max="12" width="18.77734375" customWidth="1"/>
    <col min="13" max="13" width="29.77734375" customWidth="1"/>
  </cols>
  <sheetData>
    <row r="1" spans="1:13" ht="109.8" customHeight="1" x14ac:dyDescent="0.3">
      <c r="A1" s="1" t="s">
        <v>0</v>
      </c>
      <c r="B1" s="2" t="s">
        <v>83</v>
      </c>
      <c r="C1" s="2" t="s">
        <v>87</v>
      </c>
      <c r="D1" s="2" t="s">
        <v>84</v>
      </c>
      <c r="E1" s="2" t="s">
        <v>85</v>
      </c>
      <c r="F1" s="16" t="s">
        <v>86</v>
      </c>
      <c r="G1" s="2" t="s">
        <v>88</v>
      </c>
      <c r="H1" s="2" t="s">
        <v>89</v>
      </c>
      <c r="I1" s="2" t="s">
        <v>90</v>
      </c>
      <c r="J1" s="11" t="s">
        <v>91</v>
      </c>
      <c r="K1" s="2" t="s">
        <v>92</v>
      </c>
      <c r="L1" s="2" t="s">
        <v>93</v>
      </c>
      <c r="M1" s="2" t="s">
        <v>94</v>
      </c>
    </row>
    <row r="2" spans="1:13" ht="15.6" x14ac:dyDescent="0.3">
      <c r="A2" s="3" t="s">
        <v>1</v>
      </c>
      <c r="B2" s="4">
        <v>9</v>
      </c>
      <c r="C2" s="8"/>
      <c r="D2" s="8"/>
      <c r="E2" s="8"/>
      <c r="F2" s="17"/>
      <c r="G2" s="17"/>
      <c r="H2" s="8"/>
      <c r="I2" s="8"/>
      <c r="J2" s="12"/>
      <c r="K2" s="5"/>
      <c r="L2" s="5"/>
      <c r="M2" s="19"/>
    </row>
    <row r="3" spans="1:13" ht="15" x14ac:dyDescent="0.3">
      <c r="A3" s="6" t="s">
        <v>2</v>
      </c>
      <c r="B3" s="7">
        <v>1</v>
      </c>
      <c r="C3" s="35">
        <v>50500000</v>
      </c>
      <c r="D3" s="35">
        <v>50500000</v>
      </c>
      <c r="E3" s="27">
        <v>231795000</v>
      </c>
      <c r="F3" s="36">
        <v>231795000</v>
      </c>
      <c r="G3" s="51">
        <v>286979313.26999998</v>
      </c>
      <c r="H3" s="28">
        <v>284635563.26999998</v>
      </c>
      <c r="I3" s="28">
        <v>0</v>
      </c>
      <c r="J3" s="13">
        <f>D3/C3</f>
        <v>1</v>
      </c>
      <c r="K3" s="9">
        <f>I3/(C3*4.5)</f>
        <v>0</v>
      </c>
      <c r="L3" s="9">
        <f>I3/E3</f>
        <v>0</v>
      </c>
      <c r="M3" s="9">
        <f>G3/E3</f>
        <v>1.2380737861903837</v>
      </c>
    </row>
    <row r="4" spans="1:13" ht="15" x14ac:dyDescent="0.3">
      <c r="A4" s="6" t="s">
        <v>3</v>
      </c>
      <c r="B4" s="7">
        <v>1</v>
      </c>
      <c r="C4" s="35">
        <v>119860260</v>
      </c>
      <c r="D4" s="35">
        <v>84500000</v>
      </c>
      <c r="E4" s="27">
        <v>366349750</v>
      </c>
      <c r="F4" s="36">
        <v>366349750</v>
      </c>
      <c r="G4" s="51">
        <v>781447852.54990005</v>
      </c>
      <c r="H4" s="28">
        <v>0</v>
      </c>
      <c r="I4" s="28">
        <v>0</v>
      </c>
      <c r="J4" s="13">
        <f>D4/C4</f>
        <v>0.70498762475569465</v>
      </c>
      <c r="K4" s="9">
        <f>I4/(C4*4.5)</f>
        <v>0</v>
      </c>
      <c r="L4" s="9">
        <f>I4/E4</f>
        <v>0</v>
      </c>
      <c r="M4" s="9">
        <f>G4/E4</f>
        <v>2.1330650629621011</v>
      </c>
    </row>
    <row r="5" spans="1:13" ht="15" x14ac:dyDescent="0.3">
      <c r="A5" s="6" t="s">
        <v>4</v>
      </c>
      <c r="B5" s="7">
        <v>1</v>
      </c>
      <c r="C5" s="35">
        <v>3700000</v>
      </c>
      <c r="D5" s="35">
        <v>1850000</v>
      </c>
      <c r="E5" s="27">
        <v>8368475</v>
      </c>
      <c r="F5" s="36">
        <v>8368475</v>
      </c>
      <c r="G5" s="51">
        <v>8363471.4800000004</v>
      </c>
      <c r="H5" s="28">
        <v>8363471.4800000004</v>
      </c>
      <c r="I5" s="28">
        <v>8363471.4800000004</v>
      </c>
      <c r="J5" s="13">
        <f>D5/C5</f>
        <v>0.5</v>
      </c>
      <c r="K5" s="9">
        <f>I5/(C5*4.5)</f>
        <v>0.50231059939939937</v>
      </c>
      <c r="L5" s="25">
        <f>I5/E5</f>
        <v>0.99940209894873322</v>
      </c>
      <c r="M5" s="9">
        <f>G5/E5</f>
        <v>0.99940209894873322</v>
      </c>
    </row>
    <row r="6" spans="1:13" ht="15" x14ac:dyDescent="0.3">
      <c r="A6" s="6" t="s">
        <v>5</v>
      </c>
      <c r="B6" s="7">
        <v>1</v>
      </c>
      <c r="C6" s="35">
        <v>52500000</v>
      </c>
      <c r="D6" s="35">
        <v>1910112</v>
      </c>
      <c r="E6" s="27">
        <v>8331526.5199999996</v>
      </c>
      <c r="F6" s="36">
        <v>8331526.5199999996</v>
      </c>
      <c r="G6" s="51">
        <v>0</v>
      </c>
      <c r="H6" s="28">
        <v>0</v>
      </c>
      <c r="I6" s="28">
        <v>0</v>
      </c>
      <c r="J6" s="13">
        <f>D6/C6</f>
        <v>3.6383085714285716E-2</v>
      </c>
      <c r="K6" s="9">
        <f>I6/(C6*4.5)</f>
        <v>0</v>
      </c>
      <c r="L6" s="9">
        <f>I6/E6</f>
        <v>0</v>
      </c>
      <c r="M6" s="9">
        <f t="shared" ref="M4:M11" si="0">G6/E6</f>
        <v>0</v>
      </c>
    </row>
    <row r="7" spans="1:13" ht="15" x14ac:dyDescent="0.3">
      <c r="A7" s="6" t="s">
        <v>5</v>
      </c>
      <c r="B7" s="7">
        <v>1</v>
      </c>
      <c r="C7" s="35"/>
      <c r="D7" s="35">
        <v>45000000</v>
      </c>
      <c r="E7" s="27">
        <v>192816000</v>
      </c>
      <c r="F7" s="36">
        <v>192816000</v>
      </c>
      <c r="G7" s="51">
        <v>0</v>
      </c>
      <c r="H7" s="28">
        <v>0</v>
      </c>
      <c r="I7" s="28">
        <v>0</v>
      </c>
      <c r="J7" s="13">
        <f>D7/C6</f>
        <v>0.8571428571428571</v>
      </c>
      <c r="K7" s="9">
        <f>I7/(C6*4.5)</f>
        <v>0</v>
      </c>
      <c r="L7" s="9">
        <f>I7/E7</f>
        <v>0</v>
      </c>
      <c r="M7" s="9">
        <f t="shared" si="0"/>
        <v>0</v>
      </c>
    </row>
    <row r="8" spans="1:13" ht="15" x14ac:dyDescent="0.3">
      <c r="A8" s="6" t="s">
        <v>6</v>
      </c>
      <c r="B8" s="7">
        <v>1</v>
      </c>
      <c r="C8" s="35">
        <v>10465719</v>
      </c>
      <c r="D8" s="35">
        <v>10465719</v>
      </c>
      <c r="E8" s="35">
        <v>45374124.719999999</v>
      </c>
      <c r="F8" s="36">
        <v>50712252.450000003</v>
      </c>
      <c r="G8" s="51">
        <v>45538702.530000001</v>
      </c>
      <c r="H8" s="28">
        <v>0</v>
      </c>
      <c r="I8" s="28">
        <v>0</v>
      </c>
      <c r="J8" s="13">
        <f>D8/C8</f>
        <v>1</v>
      </c>
      <c r="K8" s="9">
        <f>I8/(C8*4.5)</f>
        <v>0</v>
      </c>
      <c r="L8" s="9">
        <f>I8/E8</f>
        <v>0</v>
      </c>
      <c r="M8" s="9">
        <f t="shared" si="0"/>
        <v>1.0036271291405752</v>
      </c>
    </row>
    <row r="9" spans="1:13" ht="15" x14ac:dyDescent="0.3">
      <c r="A9" s="6" t="s">
        <v>7</v>
      </c>
      <c r="B9" s="7">
        <v>1</v>
      </c>
      <c r="C9" s="35">
        <v>13523530</v>
      </c>
      <c r="D9" s="35">
        <v>13523530</v>
      </c>
      <c r="E9" s="27">
        <v>58317518.409999996</v>
      </c>
      <c r="F9" s="36">
        <v>58317518.409999996</v>
      </c>
      <c r="G9" s="51">
        <v>121708450.31029999</v>
      </c>
      <c r="H9" s="28">
        <v>0</v>
      </c>
      <c r="I9" s="28">
        <v>0</v>
      </c>
      <c r="J9" s="13">
        <f>D9/C9</f>
        <v>1</v>
      </c>
      <c r="K9" s="9">
        <f>I9/(C9*4.5)</f>
        <v>0</v>
      </c>
      <c r="L9" s="9">
        <f>I9/E9</f>
        <v>0</v>
      </c>
      <c r="M9" s="9">
        <f t="shared" si="0"/>
        <v>2.0869963885402578</v>
      </c>
    </row>
    <row r="10" spans="1:13" ht="15" x14ac:dyDescent="0.3">
      <c r="A10" s="6" t="s">
        <v>8</v>
      </c>
      <c r="B10" s="7">
        <v>1</v>
      </c>
      <c r="C10" s="35">
        <v>85000000</v>
      </c>
      <c r="D10" s="35">
        <v>85000000</v>
      </c>
      <c r="E10" s="27">
        <v>374960500</v>
      </c>
      <c r="F10" s="36">
        <v>374960500</v>
      </c>
      <c r="G10" s="51">
        <v>368517500</v>
      </c>
      <c r="H10" s="28">
        <v>368517500</v>
      </c>
      <c r="I10" s="28">
        <v>368517500</v>
      </c>
      <c r="J10" s="13">
        <f>D10/C10</f>
        <v>1</v>
      </c>
      <c r="K10" s="9">
        <f>I10/(C10*4.5)</f>
        <v>0.96344444444444444</v>
      </c>
      <c r="L10" s="25">
        <f>I10/E10</f>
        <v>0.98281685670890662</v>
      </c>
      <c r="M10" s="9">
        <f t="shared" si="0"/>
        <v>0.98281685670890662</v>
      </c>
    </row>
    <row r="11" spans="1:13" ht="15" x14ac:dyDescent="0.3">
      <c r="A11" s="6" t="s">
        <v>9</v>
      </c>
      <c r="B11" s="7">
        <v>1</v>
      </c>
      <c r="C11" s="35">
        <v>21476470</v>
      </c>
      <c r="D11" s="35">
        <v>20000000</v>
      </c>
      <c r="E11" s="35">
        <v>91800000</v>
      </c>
      <c r="F11" s="36">
        <v>97199997.299999997</v>
      </c>
      <c r="G11" s="51">
        <v>91800000</v>
      </c>
      <c r="H11" s="28">
        <v>91800000</v>
      </c>
      <c r="I11" s="28">
        <v>91800000</v>
      </c>
      <c r="J11" s="13">
        <f>D11/C11</f>
        <v>0.93125173736652256</v>
      </c>
      <c r="K11" s="9">
        <f>I11/(C11*4.5)</f>
        <v>0.94987677211385302</v>
      </c>
      <c r="L11" s="25">
        <f>I11/E11</f>
        <v>1</v>
      </c>
      <c r="M11" s="9">
        <f t="shared" si="0"/>
        <v>1</v>
      </c>
    </row>
    <row r="12" spans="1:13" ht="15" x14ac:dyDescent="0.3">
      <c r="A12" s="3" t="s">
        <v>10</v>
      </c>
      <c r="B12" s="4">
        <v>15</v>
      </c>
      <c r="C12" s="37"/>
      <c r="D12" s="37"/>
      <c r="E12" s="38"/>
      <c r="F12" s="39"/>
      <c r="G12" s="39"/>
      <c r="H12" s="29"/>
      <c r="I12" s="29"/>
      <c r="J12" s="14"/>
      <c r="K12" s="5"/>
      <c r="L12" s="5"/>
      <c r="M12" s="20"/>
    </row>
    <row r="13" spans="1:13" ht="15.6" x14ac:dyDescent="0.3">
      <c r="A13" s="6" t="s">
        <v>11</v>
      </c>
      <c r="B13" s="7">
        <v>1</v>
      </c>
      <c r="C13" s="35">
        <v>37015491</v>
      </c>
      <c r="D13" s="40">
        <v>27000000</v>
      </c>
      <c r="E13" s="27">
        <v>115689599.98999999</v>
      </c>
      <c r="F13" s="36">
        <v>115689599.98999999</v>
      </c>
      <c r="G13" s="51">
        <v>0</v>
      </c>
      <c r="H13" s="30">
        <v>0</v>
      </c>
      <c r="I13" s="28">
        <v>0</v>
      </c>
      <c r="J13" s="13">
        <f>D13/C13</f>
        <v>0.72942433750237168</v>
      </c>
      <c r="K13" s="9">
        <f>I13/(C13*4.5)</f>
        <v>0</v>
      </c>
      <c r="L13" s="9">
        <f>I13/E13</f>
        <v>0</v>
      </c>
      <c r="M13" s="9">
        <f>G13/E13</f>
        <v>0</v>
      </c>
    </row>
    <row r="14" spans="1:13" ht="15.6" x14ac:dyDescent="0.3">
      <c r="A14" s="6" t="s">
        <v>12</v>
      </c>
      <c r="B14" s="7">
        <v>1</v>
      </c>
      <c r="C14" s="35">
        <v>147996605</v>
      </c>
      <c r="D14" s="40">
        <v>35955056.18</v>
      </c>
      <c r="E14" s="40">
        <v>156828764.05000001</v>
      </c>
      <c r="F14" s="36">
        <v>156828764.03999999</v>
      </c>
      <c r="G14" s="51">
        <v>185114223.28999999</v>
      </c>
      <c r="H14" s="30">
        <v>0</v>
      </c>
      <c r="I14" s="28">
        <v>0</v>
      </c>
      <c r="J14" s="13">
        <f>D14/C14</f>
        <v>0.24294514174835294</v>
      </c>
      <c r="K14" s="9">
        <f>I14/(C14*4.5)</f>
        <v>0</v>
      </c>
      <c r="L14" s="9">
        <f>I14/E14</f>
        <v>0</v>
      </c>
      <c r="M14" s="9">
        <f t="shared" ref="M14:M24" si="1">G14/E14</f>
        <v>1.1803588736501298</v>
      </c>
    </row>
    <row r="15" spans="1:13" ht="15.6" x14ac:dyDescent="0.3">
      <c r="A15" s="6" t="s">
        <v>12</v>
      </c>
      <c r="B15" s="7">
        <v>1</v>
      </c>
      <c r="C15" s="35"/>
      <c r="D15" s="40">
        <v>28683972</v>
      </c>
      <c r="E15" s="40">
        <v>125113749.06999999</v>
      </c>
      <c r="F15" s="36">
        <v>125113749.06</v>
      </c>
      <c r="G15" s="51">
        <v>86410034.790000007</v>
      </c>
      <c r="H15" s="30">
        <v>0</v>
      </c>
      <c r="I15" s="28">
        <v>0</v>
      </c>
      <c r="J15" s="13">
        <f>D15/C14</f>
        <v>0.19381506758212461</v>
      </c>
      <c r="K15" s="9">
        <f>I15/(C14*4.5)</f>
        <v>0</v>
      </c>
      <c r="L15" s="9">
        <f>I15/E15</f>
        <v>0</v>
      </c>
      <c r="M15" s="9">
        <f t="shared" si="1"/>
        <v>0.69065179032924984</v>
      </c>
    </row>
    <row r="16" spans="1:13" ht="15.6" x14ac:dyDescent="0.3">
      <c r="A16" s="6" t="s">
        <v>12</v>
      </c>
      <c r="B16" s="7">
        <v>1</v>
      </c>
      <c r="C16" s="35"/>
      <c r="D16" s="40">
        <v>18651685.390000001</v>
      </c>
      <c r="E16" s="40">
        <v>81354921.329999998</v>
      </c>
      <c r="F16" s="36">
        <v>81354921.329999998</v>
      </c>
      <c r="G16" s="51">
        <v>67739035.510000005</v>
      </c>
      <c r="H16" s="30">
        <v>0</v>
      </c>
      <c r="I16" s="28">
        <v>0</v>
      </c>
      <c r="J16" s="13">
        <f>D16/C14</f>
        <v>0.1260277922591535</v>
      </c>
      <c r="K16" s="9">
        <f>I16/(C14*4.5)</f>
        <v>0</v>
      </c>
      <c r="L16" s="9">
        <f>I16/E16</f>
        <v>0</v>
      </c>
      <c r="M16" s="9">
        <f t="shared" si="1"/>
        <v>0.83263599057800242</v>
      </c>
    </row>
    <row r="17" spans="1:13" ht="15.6" x14ac:dyDescent="0.3">
      <c r="A17" s="6" t="s">
        <v>12</v>
      </c>
      <c r="B17" s="7">
        <v>1</v>
      </c>
      <c r="C17" s="35"/>
      <c r="D17" s="26">
        <v>22017409.399999999</v>
      </c>
      <c r="E17" s="26">
        <v>94597799.489999995</v>
      </c>
      <c r="F17" s="36">
        <v>94597799.480000004</v>
      </c>
      <c r="G17" s="51">
        <v>0</v>
      </c>
      <c r="H17" s="30">
        <v>0</v>
      </c>
      <c r="I17" s="28">
        <v>0</v>
      </c>
      <c r="J17" s="13">
        <f>D17/C14</f>
        <v>0.14876969238584897</v>
      </c>
      <c r="K17" s="9">
        <f>I17/(C14*4.5)</f>
        <v>0</v>
      </c>
      <c r="L17" s="9">
        <f>I17/E17</f>
        <v>0</v>
      </c>
      <c r="M17" s="9">
        <f t="shared" si="1"/>
        <v>0</v>
      </c>
    </row>
    <row r="18" spans="1:13" ht="15" x14ac:dyDescent="0.3">
      <c r="A18" s="6" t="s">
        <v>13</v>
      </c>
      <c r="B18" s="7">
        <v>1</v>
      </c>
      <c r="C18" s="35">
        <v>20000000</v>
      </c>
      <c r="D18" s="35">
        <v>14414000</v>
      </c>
      <c r="E18" s="35">
        <v>62491897</v>
      </c>
      <c r="F18" s="36">
        <v>69843886.150000006</v>
      </c>
      <c r="G18" s="51">
        <v>48689643.789999999</v>
      </c>
      <c r="H18" s="30">
        <v>47801543.789999999</v>
      </c>
      <c r="I18" s="28">
        <v>0</v>
      </c>
      <c r="J18" s="13">
        <f>D18/C18</f>
        <v>0.72070000000000001</v>
      </c>
      <c r="K18" s="9">
        <f>I18/(C18*4.5)</f>
        <v>0</v>
      </c>
      <c r="L18" s="9">
        <f>I18/E18</f>
        <v>0</v>
      </c>
      <c r="M18" s="9">
        <f t="shared" si="1"/>
        <v>0.77913531397518621</v>
      </c>
    </row>
    <row r="19" spans="1:13" ht="15" x14ac:dyDescent="0.3">
      <c r="A19" s="6" t="s">
        <v>13</v>
      </c>
      <c r="B19" s="7">
        <v>1</v>
      </c>
      <c r="C19" s="35"/>
      <c r="D19" s="35">
        <v>5000000</v>
      </c>
      <c r="E19" s="35">
        <v>22282500</v>
      </c>
      <c r="F19" s="36">
        <v>24903970.559999999</v>
      </c>
      <c r="G19" s="51">
        <v>6606827.6900000004</v>
      </c>
      <c r="H19" s="30">
        <v>0</v>
      </c>
      <c r="I19" s="28">
        <v>0</v>
      </c>
      <c r="J19" s="13">
        <f>D19/C18</f>
        <v>0.25</v>
      </c>
      <c r="K19" s="9">
        <f>I19/(C18*4.5)</f>
        <v>0</v>
      </c>
      <c r="L19" s="9">
        <f>I19/E19</f>
        <v>0</v>
      </c>
      <c r="M19" s="9">
        <f t="shared" si="1"/>
        <v>0.29650298171210593</v>
      </c>
    </row>
    <row r="20" spans="1:13" ht="15" x14ac:dyDescent="0.3">
      <c r="A20" s="6" t="s">
        <v>14</v>
      </c>
      <c r="B20" s="7">
        <v>1</v>
      </c>
      <c r="C20" s="35">
        <v>45124169</v>
      </c>
      <c r="D20" s="35">
        <f>10800000+34324169</f>
        <v>45124169</v>
      </c>
      <c r="E20" s="35">
        <f>46823400+148812434.7</f>
        <v>195635834.69999999</v>
      </c>
      <c r="F20" s="36">
        <v>211239772.33000001</v>
      </c>
      <c r="G20" s="51">
        <v>120903437.36</v>
      </c>
      <c r="H20" s="30">
        <v>108353427.66</v>
      </c>
      <c r="I20" s="28">
        <v>108353427.66</v>
      </c>
      <c r="J20" s="13">
        <f>D20/C20</f>
        <v>1</v>
      </c>
      <c r="K20" s="9">
        <f>I20/(C20*4.5)</f>
        <v>0.53360626940298883</v>
      </c>
      <c r="L20" s="9">
        <f>I20/E20</f>
        <v>0.55385266112497133</v>
      </c>
      <c r="M20" s="9">
        <f t="shared" si="1"/>
        <v>0.61800251239963655</v>
      </c>
    </row>
    <row r="21" spans="1:13" ht="15" x14ac:dyDescent="0.3">
      <c r="A21" s="6" t="s">
        <v>15</v>
      </c>
      <c r="B21" s="7">
        <v>1</v>
      </c>
      <c r="C21" s="35">
        <v>62478717</v>
      </c>
      <c r="D21" s="35">
        <v>25289888</v>
      </c>
      <c r="E21" s="35">
        <v>118389552.69</v>
      </c>
      <c r="F21" s="36">
        <v>118389552.69</v>
      </c>
      <c r="G21" s="51">
        <v>112539999.31</v>
      </c>
      <c r="H21" s="30">
        <v>112539999.31</v>
      </c>
      <c r="I21" s="28">
        <v>112539999.31</v>
      </c>
      <c r="J21" s="13">
        <f>D21/C21</f>
        <v>0.40477604557724833</v>
      </c>
      <c r="K21" s="9">
        <f>I21/(C21*4.5)</f>
        <v>0.40027852581472756</v>
      </c>
      <c r="L21" s="9">
        <f>I21/E21</f>
        <v>0.95059062858935783</v>
      </c>
      <c r="M21" s="9">
        <f t="shared" si="1"/>
        <v>0.95059062858935783</v>
      </c>
    </row>
    <row r="22" spans="1:13" ht="15" x14ac:dyDescent="0.3">
      <c r="A22" s="6" t="s">
        <v>15</v>
      </c>
      <c r="B22" s="7">
        <v>1</v>
      </c>
      <c r="C22" s="35"/>
      <c r="D22" s="35">
        <v>14486891</v>
      </c>
      <c r="E22" s="35">
        <v>62807915.93</v>
      </c>
      <c r="F22" s="36">
        <v>62807915.93</v>
      </c>
      <c r="G22" s="51">
        <v>112886546.15000001</v>
      </c>
      <c r="H22" s="30">
        <v>0</v>
      </c>
      <c r="I22" s="28">
        <v>0</v>
      </c>
      <c r="J22" s="13">
        <f>D22/C21</f>
        <v>0.23186921395969126</v>
      </c>
      <c r="K22" s="9">
        <f>I22/(C21*4.5)</f>
        <v>0</v>
      </c>
      <c r="L22" s="9">
        <f>I22/E22</f>
        <v>0</v>
      </c>
      <c r="M22" s="9">
        <f t="shared" si="1"/>
        <v>1.7973299142072012</v>
      </c>
    </row>
    <row r="23" spans="1:13" ht="15" x14ac:dyDescent="0.3">
      <c r="A23" s="6" t="s">
        <v>15</v>
      </c>
      <c r="B23" s="7">
        <v>1</v>
      </c>
      <c r="C23" s="35"/>
      <c r="D23" s="35">
        <v>8019377.4000000004</v>
      </c>
      <c r="E23" s="35">
        <v>34557903.030000001</v>
      </c>
      <c r="F23" s="36">
        <v>34557903.020000003</v>
      </c>
      <c r="G23" s="51">
        <v>23502671.450100001</v>
      </c>
      <c r="H23" s="30">
        <v>0</v>
      </c>
      <c r="I23" s="28">
        <v>0</v>
      </c>
      <c r="J23" s="13">
        <f>D23/C21</f>
        <v>0.12835374644456929</v>
      </c>
      <c r="K23" s="9">
        <f>I23/(C21*4.5)</f>
        <v>0</v>
      </c>
      <c r="L23" s="9">
        <f>I23/E23</f>
        <v>0</v>
      </c>
      <c r="M23" s="9">
        <f t="shared" si="1"/>
        <v>0.68009541637110149</v>
      </c>
    </row>
    <row r="24" spans="1:13" ht="15" x14ac:dyDescent="0.3">
      <c r="A24" s="6" t="s">
        <v>16</v>
      </c>
      <c r="B24" s="7">
        <v>1</v>
      </c>
      <c r="C24" s="35">
        <v>18304354</v>
      </c>
      <c r="D24" s="27">
        <v>8613047.8000000007</v>
      </c>
      <c r="E24" s="27">
        <v>37198030.829999998</v>
      </c>
      <c r="F24" s="36">
        <v>37198030.829999998</v>
      </c>
      <c r="G24" s="51">
        <v>0</v>
      </c>
      <c r="H24" s="30">
        <v>0</v>
      </c>
      <c r="I24" s="28">
        <v>0</v>
      </c>
      <c r="J24" s="13">
        <f>D24/C24</f>
        <v>0.47054639568268841</v>
      </c>
      <c r="K24" s="9">
        <f>I24/(C24*4.5)</f>
        <v>0</v>
      </c>
      <c r="L24" s="9">
        <f>I24/E24</f>
        <v>0</v>
      </c>
      <c r="M24" s="9">
        <f t="shared" si="1"/>
        <v>0</v>
      </c>
    </row>
    <row r="25" spans="1:13" ht="15.6" x14ac:dyDescent="0.3">
      <c r="A25" s="3" t="s">
        <v>17</v>
      </c>
      <c r="B25" s="4">
        <v>10</v>
      </c>
      <c r="C25" s="41"/>
      <c r="D25" s="37"/>
      <c r="E25" s="42"/>
      <c r="F25" s="43"/>
      <c r="G25" s="43"/>
      <c r="H25" s="29"/>
      <c r="I25" s="29"/>
      <c r="J25" s="14"/>
      <c r="K25" s="8"/>
      <c r="L25" s="4"/>
      <c r="M25" s="20"/>
    </row>
    <row r="26" spans="1:13" ht="15.6" x14ac:dyDescent="0.3">
      <c r="A26" s="6" t="s">
        <v>18</v>
      </c>
      <c r="B26" s="7">
        <v>1</v>
      </c>
      <c r="C26" s="27">
        <v>65160000</v>
      </c>
      <c r="D26" s="27">
        <v>13483146</v>
      </c>
      <c r="E26" s="35">
        <v>58456179.780000001</v>
      </c>
      <c r="F26" s="36">
        <v>58456179.780000001</v>
      </c>
      <c r="G26" s="51">
        <v>79093093.709999993</v>
      </c>
      <c r="H26" s="30">
        <v>0</v>
      </c>
      <c r="I26" s="30">
        <v>0</v>
      </c>
      <c r="J26" s="13">
        <f>D26/C26</f>
        <v>0.20692366482504604</v>
      </c>
      <c r="K26" s="10">
        <f>I26/(C26*4.5)</f>
        <v>0</v>
      </c>
      <c r="L26" s="9">
        <f>I26/E26</f>
        <v>0</v>
      </c>
      <c r="M26" s="9">
        <f>G26/E26</f>
        <v>1.3530322030564959</v>
      </c>
    </row>
    <row r="27" spans="1:13" ht="15.6" x14ac:dyDescent="0.3">
      <c r="A27" s="6" t="s">
        <v>18</v>
      </c>
      <c r="B27" s="7">
        <v>1</v>
      </c>
      <c r="C27" s="27"/>
      <c r="D27" s="27">
        <v>4101120</v>
      </c>
      <c r="E27" s="35">
        <v>17780405.75</v>
      </c>
      <c r="F27" s="36">
        <v>17780405.75</v>
      </c>
      <c r="G27" s="51">
        <v>0</v>
      </c>
      <c r="H27" s="30">
        <v>0</v>
      </c>
      <c r="I27" s="30">
        <v>0</v>
      </c>
      <c r="J27" s="13">
        <f>D27/C26</f>
        <v>6.2939226519337019E-2</v>
      </c>
      <c r="K27" s="10">
        <f>I27/(C26*4.5)</f>
        <v>0</v>
      </c>
      <c r="L27" s="9">
        <f>I27/E27</f>
        <v>0</v>
      </c>
      <c r="M27" s="9">
        <f t="shared" ref="M27:M35" si="2">G27/E27</f>
        <v>0</v>
      </c>
    </row>
    <row r="28" spans="1:13" ht="15.6" x14ac:dyDescent="0.3">
      <c r="A28" s="6" t="s">
        <v>18</v>
      </c>
      <c r="B28" s="7">
        <v>1</v>
      </c>
      <c r="C28" s="27"/>
      <c r="D28" s="27">
        <v>14065488</v>
      </c>
      <c r="E28" s="35">
        <v>61350845.549999997</v>
      </c>
      <c r="F28" s="36">
        <v>61350845.549999997</v>
      </c>
      <c r="G28" s="51">
        <v>62110938.590000004</v>
      </c>
      <c r="H28" s="30">
        <v>0</v>
      </c>
      <c r="I28" s="30">
        <v>0</v>
      </c>
      <c r="J28" s="13">
        <f>D28/C26</f>
        <v>0.21586077348066299</v>
      </c>
      <c r="K28" s="10">
        <f>I28/(C26*4.5)</f>
        <v>0</v>
      </c>
      <c r="L28" s="9">
        <f>I28/E28</f>
        <v>0</v>
      </c>
      <c r="M28" s="9">
        <f t="shared" si="2"/>
        <v>1.0123892838507098</v>
      </c>
    </row>
    <row r="29" spans="1:13" ht="15.6" x14ac:dyDescent="0.3">
      <c r="A29" s="6" t="s">
        <v>19</v>
      </c>
      <c r="B29" s="7">
        <v>1</v>
      </c>
      <c r="C29" s="27">
        <v>97740000</v>
      </c>
      <c r="D29" s="44">
        <v>17401680</v>
      </c>
      <c r="E29" s="45">
        <v>75902647.819999993</v>
      </c>
      <c r="F29" s="36">
        <v>75902647.819999993</v>
      </c>
      <c r="G29" s="51">
        <v>75678095.880099997</v>
      </c>
      <c r="H29" s="30">
        <v>0</v>
      </c>
      <c r="I29" s="30">
        <v>0</v>
      </c>
      <c r="J29" s="13">
        <f>D29/C29</f>
        <v>0.17804051565377532</v>
      </c>
      <c r="K29" s="10">
        <f>I29/(C29*4.5)</f>
        <v>0</v>
      </c>
      <c r="L29" s="9">
        <f>I29/E34</f>
        <v>0</v>
      </c>
      <c r="M29" s="9">
        <f t="shared" si="2"/>
        <v>0.99704157962404005</v>
      </c>
    </row>
    <row r="30" spans="1:13" ht="15.6" x14ac:dyDescent="0.3">
      <c r="A30" s="6" t="s">
        <v>19</v>
      </c>
      <c r="B30" s="7">
        <v>1</v>
      </c>
      <c r="C30" s="27"/>
      <c r="D30" s="27">
        <v>28988764.039999999</v>
      </c>
      <c r="E30" s="27">
        <v>125680786.5</v>
      </c>
      <c r="F30" s="36">
        <v>125680786.48999999</v>
      </c>
      <c r="G30" s="51">
        <v>118187466.03</v>
      </c>
      <c r="H30" s="30">
        <v>0</v>
      </c>
      <c r="I30" s="30">
        <v>0</v>
      </c>
      <c r="J30" s="13">
        <f>D30/C29</f>
        <v>0.29659058768160423</v>
      </c>
      <c r="K30" s="10">
        <f>I30/(C29*4.5)</f>
        <v>0</v>
      </c>
      <c r="L30" s="9">
        <f>I30/E30</f>
        <v>0</v>
      </c>
      <c r="M30" s="9">
        <f t="shared" si="2"/>
        <v>0.94037815422168769</v>
      </c>
    </row>
    <row r="31" spans="1:13" ht="15.6" x14ac:dyDescent="0.3">
      <c r="A31" s="6" t="s">
        <v>19</v>
      </c>
      <c r="B31" s="7">
        <v>1</v>
      </c>
      <c r="C31" s="27"/>
      <c r="D31" s="46">
        <v>7200000</v>
      </c>
      <c r="E31" s="26">
        <v>31404960</v>
      </c>
      <c r="F31" s="36">
        <v>31404959.989999998</v>
      </c>
      <c r="G31" s="51">
        <v>32130102.23</v>
      </c>
      <c r="H31" s="30">
        <v>0</v>
      </c>
      <c r="I31" s="30">
        <v>0</v>
      </c>
      <c r="J31" s="13">
        <f>D31/C29</f>
        <v>7.3664825046040522E-2</v>
      </c>
      <c r="K31" s="10">
        <f>I31/(C29*4.5)</f>
        <v>0</v>
      </c>
      <c r="L31" s="9">
        <f>I31/E31</f>
        <v>0</v>
      </c>
      <c r="M31" s="9">
        <f t="shared" si="2"/>
        <v>1.0230900542462082</v>
      </c>
    </row>
    <row r="32" spans="1:13" ht="15.6" x14ac:dyDescent="0.3">
      <c r="A32" s="6" t="s">
        <v>19</v>
      </c>
      <c r="B32" s="7">
        <v>1</v>
      </c>
      <c r="C32" s="27"/>
      <c r="D32" s="46">
        <v>15296310</v>
      </c>
      <c r="E32" s="26">
        <v>65720595.920000002</v>
      </c>
      <c r="F32" s="36">
        <v>65720595.909999996</v>
      </c>
      <c r="G32" s="51">
        <v>0</v>
      </c>
      <c r="H32" s="30">
        <v>0</v>
      </c>
      <c r="I32" s="30">
        <v>0</v>
      </c>
      <c r="J32" s="13">
        <f>D32/C29</f>
        <v>0.1565</v>
      </c>
      <c r="K32" s="10">
        <f>I32/(C29*4.5)</f>
        <v>0</v>
      </c>
      <c r="L32" s="9">
        <f>I32/E32</f>
        <v>0</v>
      </c>
      <c r="M32" s="9">
        <f t="shared" si="2"/>
        <v>0</v>
      </c>
    </row>
    <row r="33" spans="1:13" ht="15.6" x14ac:dyDescent="0.3">
      <c r="A33" s="6" t="s">
        <v>20</v>
      </c>
      <c r="B33" s="7">
        <v>1</v>
      </c>
      <c r="C33" s="27">
        <v>50000000</v>
      </c>
      <c r="D33" s="46">
        <v>7250000</v>
      </c>
      <c r="E33" s="26">
        <v>31149625</v>
      </c>
      <c r="F33" s="36">
        <v>31149625</v>
      </c>
      <c r="G33" s="51">
        <v>0</v>
      </c>
      <c r="H33" s="30">
        <v>0</v>
      </c>
      <c r="I33" s="30">
        <v>0</v>
      </c>
      <c r="J33" s="13">
        <f>D33/C33</f>
        <v>0.14499999999999999</v>
      </c>
      <c r="K33" s="10">
        <f>I33/(C33*4.5)</f>
        <v>0</v>
      </c>
      <c r="L33" s="9">
        <f>I33/E33</f>
        <v>0</v>
      </c>
      <c r="M33" s="9">
        <f t="shared" si="2"/>
        <v>0</v>
      </c>
    </row>
    <row r="34" spans="1:13" ht="15.6" x14ac:dyDescent="0.3">
      <c r="A34" s="6" t="s">
        <v>20</v>
      </c>
      <c r="B34" s="7">
        <v>1</v>
      </c>
      <c r="C34" s="27"/>
      <c r="D34" s="46">
        <v>15730337.08</v>
      </c>
      <c r="E34" s="35">
        <v>67585393.260000005</v>
      </c>
      <c r="F34" s="36">
        <v>67585393.260000005</v>
      </c>
      <c r="G34" s="51">
        <v>0</v>
      </c>
      <c r="H34" s="30">
        <v>0</v>
      </c>
      <c r="I34" s="30">
        <v>0</v>
      </c>
      <c r="J34" s="13">
        <f>D34/C33</f>
        <v>0.31460674160000002</v>
      </c>
      <c r="K34" s="10">
        <f>I34/(C33*4.5)</f>
        <v>0</v>
      </c>
      <c r="L34" s="9">
        <f>I34/E34</f>
        <v>0</v>
      </c>
      <c r="M34" s="9">
        <f t="shared" si="2"/>
        <v>0</v>
      </c>
    </row>
    <row r="35" spans="1:13" ht="15.6" x14ac:dyDescent="0.3">
      <c r="A35" s="6" t="s">
        <v>20</v>
      </c>
      <c r="B35" s="7">
        <v>1</v>
      </c>
      <c r="C35" s="46"/>
      <c r="D35" s="46">
        <v>7250000</v>
      </c>
      <c r="E35" s="26">
        <v>31149625</v>
      </c>
      <c r="F35" s="36">
        <v>31149625</v>
      </c>
      <c r="G35" s="51">
        <v>42464977.950099997</v>
      </c>
      <c r="H35" s="30">
        <v>0</v>
      </c>
      <c r="I35" s="30">
        <v>0</v>
      </c>
      <c r="J35" s="13">
        <f>D35/C33</f>
        <v>0.14499999999999999</v>
      </c>
      <c r="K35" s="10">
        <f>I35/(C33*4.5)</f>
        <v>0</v>
      </c>
      <c r="L35" s="9">
        <f>I35/E35</f>
        <v>0</v>
      </c>
      <c r="M35" s="9">
        <f t="shared" si="2"/>
        <v>1.3632580793540852</v>
      </c>
    </row>
    <row r="36" spans="1:13" ht="15.6" x14ac:dyDescent="0.3">
      <c r="A36" s="3" t="s">
        <v>21</v>
      </c>
      <c r="B36" s="4">
        <v>3</v>
      </c>
      <c r="C36" s="37"/>
      <c r="D36" s="37"/>
      <c r="E36" s="38"/>
      <c r="F36" s="39"/>
      <c r="G36" s="39"/>
      <c r="H36" s="29"/>
      <c r="I36" s="29"/>
      <c r="J36" s="14"/>
      <c r="K36" s="8"/>
      <c r="L36" s="4"/>
      <c r="M36" s="20"/>
    </row>
    <row r="37" spans="1:13" ht="15.6" x14ac:dyDescent="0.3">
      <c r="A37" s="6" t="s">
        <v>22</v>
      </c>
      <c r="B37" s="7">
        <v>1</v>
      </c>
      <c r="C37" s="27">
        <v>138240000</v>
      </c>
      <c r="D37" s="26">
        <v>121240000</v>
      </c>
      <c r="E37" s="26">
        <v>567560812</v>
      </c>
      <c r="F37" s="36">
        <v>567560812</v>
      </c>
      <c r="G37" s="51">
        <v>916447535.13999999</v>
      </c>
      <c r="H37" s="30">
        <v>588969637.04999995</v>
      </c>
      <c r="I37" s="30">
        <v>588969637.04999995</v>
      </c>
      <c r="J37" s="13">
        <f>D37/C37</f>
        <v>0.87702546296296291</v>
      </c>
      <c r="K37" s="9">
        <f>I37/(C37*4.5)</f>
        <v>0.94677475091628083</v>
      </c>
      <c r="L37" s="9">
        <f>I37/E37</f>
        <v>1.0377207597800109</v>
      </c>
      <c r="M37" s="9">
        <f>G37/E37</f>
        <v>1.6147124955836449</v>
      </c>
    </row>
    <row r="38" spans="1:13" ht="15.6" x14ac:dyDescent="0.3">
      <c r="A38" s="6" t="s">
        <v>23</v>
      </c>
      <c r="B38" s="7">
        <v>1</v>
      </c>
      <c r="C38" s="27">
        <v>163000000</v>
      </c>
      <c r="D38" s="26">
        <v>150449000</v>
      </c>
      <c r="E38" s="26">
        <v>652271639.5</v>
      </c>
      <c r="F38" s="36">
        <f>E38</f>
        <v>652271639.5</v>
      </c>
      <c r="G38" s="51">
        <v>652194999.98000002</v>
      </c>
      <c r="H38" s="30">
        <v>652194999.98000002</v>
      </c>
      <c r="I38" s="30">
        <v>652194999.98000002</v>
      </c>
      <c r="J38" s="13">
        <f>D38/C38</f>
        <v>0.92300000000000004</v>
      </c>
      <c r="K38" s="9">
        <f>I38/(C38*4.5)</f>
        <v>0.88915473753237906</v>
      </c>
      <c r="L38" s="9">
        <f>I38/E38</f>
        <v>0.99988250367583242</v>
      </c>
      <c r="M38" s="9">
        <f t="shared" ref="M38:M39" si="3">G38/E38</f>
        <v>0.99988250367583242</v>
      </c>
    </row>
    <row r="39" spans="1:13" ht="15.6" x14ac:dyDescent="0.3">
      <c r="A39" s="6" t="s">
        <v>23</v>
      </c>
      <c r="B39" s="7">
        <v>1</v>
      </c>
      <c r="C39" s="26"/>
      <c r="D39" s="27">
        <v>10680793.789999999</v>
      </c>
      <c r="E39" s="26">
        <v>49694431.5</v>
      </c>
      <c r="F39" s="26">
        <v>49694431.5</v>
      </c>
      <c r="G39" s="51">
        <v>49694255</v>
      </c>
      <c r="H39" s="30">
        <v>49694255</v>
      </c>
      <c r="I39" s="30">
        <v>49694255</v>
      </c>
      <c r="J39" s="13">
        <f>D39/C38</f>
        <v>6.5526342269938642E-2</v>
      </c>
      <c r="K39" s="9">
        <f>I39/(C38*4.5)</f>
        <v>6.7749495569188814E-2</v>
      </c>
      <c r="L39" s="9">
        <f>I39/E39</f>
        <v>0.99999644829421175</v>
      </c>
      <c r="M39" s="9">
        <f t="shared" si="3"/>
        <v>0.99999644829421175</v>
      </c>
    </row>
    <row r="40" spans="1:13" ht="15.6" x14ac:dyDescent="0.3">
      <c r="A40" s="3" t="s">
        <v>24</v>
      </c>
      <c r="B40" s="4">
        <v>17</v>
      </c>
      <c r="C40" s="37"/>
      <c r="D40" s="37"/>
      <c r="E40" s="38"/>
      <c r="F40" s="39"/>
      <c r="G40" s="39"/>
      <c r="H40" s="29"/>
      <c r="I40" s="29"/>
      <c r="J40" s="14"/>
      <c r="K40" s="8"/>
      <c r="L40" s="4"/>
      <c r="M40" s="21"/>
    </row>
    <row r="41" spans="1:13" ht="15" x14ac:dyDescent="0.3">
      <c r="A41" s="6" t="s">
        <v>25</v>
      </c>
      <c r="B41" s="7">
        <v>1</v>
      </c>
      <c r="C41" s="27">
        <v>106467421</v>
      </c>
      <c r="D41" s="46"/>
      <c r="E41" s="27">
        <v>149833686.31</v>
      </c>
      <c r="F41" s="36">
        <v>176274925.03999999</v>
      </c>
      <c r="G41" s="51">
        <v>151355748.61160001</v>
      </c>
      <c r="H41" s="28">
        <v>151355748.61160001</v>
      </c>
      <c r="I41" s="28">
        <v>151355748.61160001</v>
      </c>
      <c r="J41" s="13">
        <f>D41/C41</f>
        <v>0</v>
      </c>
      <c r="K41" s="9">
        <f>I41/(C41*4.5)</f>
        <v>0.31591458200699518</v>
      </c>
      <c r="L41" s="9">
        <f>I41/E41</f>
        <v>1.0101583451564484</v>
      </c>
      <c r="M41" s="9">
        <f>G41/E41</f>
        <v>1.0101583451564484</v>
      </c>
    </row>
    <row r="42" spans="1:13" ht="15" x14ac:dyDescent="0.3">
      <c r="A42" s="6" t="s">
        <v>26</v>
      </c>
      <c r="B42" s="7">
        <v>1</v>
      </c>
      <c r="C42" s="27">
        <v>6000000</v>
      </c>
      <c r="D42" s="27">
        <v>1353496.53</v>
      </c>
      <c r="E42" s="27">
        <v>9362600</v>
      </c>
      <c r="F42" s="36">
        <v>9362600</v>
      </c>
      <c r="G42" s="51">
        <v>8853341.0899999999</v>
      </c>
      <c r="H42" s="28">
        <v>8853341.0899999999</v>
      </c>
      <c r="I42" s="28">
        <v>8853341.0899999999</v>
      </c>
      <c r="J42" s="13">
        <f>D42/C42</f>
        <v>0.225582755</v>
      </c>
      <c r="K42" s="9">
        <f>I42/(C42*4.5)</f>
        <v>0.32790152185185184</v>
      </c>
      <c r="L42" s="9">
        <f>I42/E42</f>
        <v>0.94560710593211283</v>
      </c>
      <c r="M42" s="9">
        <f t="shared" ref="M42:M57" si="4">G42/E42</f>
        <v>0.94560710593211283</v>
      </c>
    </row>
    <row r="43" spans="1:13" ht="15" x14ac:dyDescent="0.3">
      <c r="A43" s="6" t="s">
        <v>27</v>
      </c>
      <c r="B43" s="7">
        <v>1</v>
      </c>
      <c r="C43" s="27">
        <v>12000000</v>
      </c>
      <c r="D43" s="27">
        <v>12000000</v>
      </c>
      <c r="E43" s="27">
        <v>52026000</v>
      </c>
      <c r="F43" s="36">
        <v>54474282.340000004</v>
      </c>
      <c r="G43" s="51">
        <v>104303090.3198</v>
      </c>
      <c r="H43" s="28">
        <v>41105679.549800001</v>
      </c>
      <c r="I43" s="28">
        <v>39272229.549800001</v>
      </c>
      <c r="J43" s="13">
        <f>D43/C43</f>
        <v>1</v>
      </c>
      <c r="K43" s="9">
        <f>I43/(C43*4.5)</f>
        <v>0.7272635101814815</v>
      </c>
      <c r="L43" s="9">
        <f>I43/E43</f>
        <v>0.75485775477261374</v>
      </c>
      <c r="M43" s="9">
        <f t="shared" si="4"/>
        <v>2.0048262468727174</v>
      </c>
    </row>
    <row r="44" spans="1:13" ht="15" x14ac:dyDescent="0.3">
      <c r="A44" s="6" t="s">
        <v>28</v>
      </c>
      <c r="B44" s="7">
        <v>1</v>
      </c>
      <c r="C44" s="27">
        <v>500000</v>
      </c>
      <c r="D44" s="46">
        <v>250000</v>
      </c>
      <c r="E44" s="46">
        <v>1077325</v>
      </c>
      <c r="F44" s="36">
        <v>1077325</v>
      </c>
      <c r="G44" s="51">
        <v>679150</v>
      </c>
      <c r="H44" s="28">
        <v>0</v>
      </c>
      <c r="I44" s="28">
        <v>0</v>
      </c>
      <c r="J44" s="13">
        <f>D44/C44</f>
        <v>0.5</v>
      </c>
      <c r="K44" s="9">
        <f>I44/(C44*4.5)</f>
        <v>0</v>
      </c>
      <c r="L44" s="9">
        <f>I44/E44</f>
        <v>0</v>
      </c>
      <c r="M44" s="9">
        <f t="shared" si="4"/>
        <v>0.63040400993200751</v>
      </c>
    </row>
    <row r="45" spans="1:13" ht="15" x14ac:dyDescent="0.3">
      <c r="A45" s="6" t="s">
        <v>29</v>
      </c>
      <c r="B45" s="7">
        <v>1</v>
      </c>
      <c r="C45" s="27">
        <v>1787461</v>
      </c>
      <c r="D45" s="46">
        <v>1787461</v>
      </c>
      <c r="E45" s="46">
        <v>7702705.6900000004</v>
      </c>
      <c r="F45" s="36">
        <v>7702705.6799999997</v>
      </c>
      <c r="G45" s="51">
        <v>6680923.2302999999</v>
      </c>
      <c r="H45" s="28">
        <v>0</v>
      </c>
      <c r="I45" s="28">
        <v>0</v>
      </c>
      <c r="J45" s="13">
        <f>D45/C45</f>
        <v>1</v>
      </c>
      <c r="K45" s="9">
        <f>I45/(C45*4.5)</f>
        <v>0</v>
      </c>
      <c r="L45" s="9">
        <f>I45/E45</f>
        <v>0</v>
      </c>
      <c r="M45" s="9">
        <f t="shared" si="4"/>
        <v>0.86734759176551113</v>
      </c>
    </row>
    <row r="46" spans="1:13" ht="15" x14ac:dyDescent="0.3">
      <c r="A46" s="6" t="s">
        <v>30</v>
      </c>
      <c r="B46" s="7">
        <v>1</v>
      </c>
      <c r="C46" s="27">
        <v>378202</v>
      </c>
      <c r="D46" s="46">
        <v>378202</v>
      </c>
      <c r="E46" s="46">
        <v>1668362.48</v>
      </c>
      <c r="F46" s="36">
        <v>1668362.48</v>
      </c>
      <c r="G46" s="51">
        <v>1639694.67</v>
      </c>
      <c r="H46" s="28">
        <v>1639694.67</v>
      </c>
      <c r="I46" s="28">
        <v>1639694.67</v>
      </c>
      <c r="J46" s="13">
        <f>D46/C46</f>
        <v>1</v>
      </c>
      <c r="K46" s="9">
        <f>I46/(C46*4.5)</f>
        <v>0.96344438509932073</v>
      </c>
      <c r="L46" s="9">
        <f>I46/E46</f>
        <v>0.98281679770213959</v>
      </c>
      <c r="M46" s="9">
        <f t="shared" si="4"/>
        <v>0.98281679770213959</v>
      </c>
    </row>
    <row r="47" spans="1:13" ht="15" x14ac:dyDescent="0.3">
      <c r="A47" s="6" t="s">
        <v>31</v>
      </c>
      <c r="B47" s="7">
        <v>1</v>
      </c>
      <c r="C47" s="27">
        <v>834337</v>
      </c>
      <c r="D47" s="46">
        <v>834337</v>
      </c>
      <c r="E47" s="46">
        <v>3680510.81</v>
      </c>
      <c r="F47" s="36">
        <v>3680510.8</v>
      </c>
      <c r="G47" s="51">
        <v>3609942.34</v>
      </c>
      <c r="H47" s="28">
        <v>3609942.34</v>
      </c>
      <c r="I47" s="28">
        <v>3609942.34</v>
      </c>
      <c r="J47" s="13">
        <f>D47/C47</f>
        <v>1</v>
      </c>
      <c r="K47" s="9">
        <f>I47/(C47*4.5)</f>
        <v>0.96149326817447733</v>
      </c>
      <c r="L47" s="9">
        <f>I47/E47</f>
        <v>0.98082644675074326</v>
      </c>
      <c r="M47" s="9">
        <f t="shared" si="4"/>
        <v>0.98082644675074326</v>
      </c>
    </row>
    <row r="48" spans="1:13" ht="15" x14ac:dyDescent="0.3">
      <c r="A48" s="6" t="s">
        <v>32</v>
      </c>
      <c r="B48" s="7">
        <v>1</v>
      </c>
      <c r="C48" s="27">
        <v>1250000</v>
      </c>
      <c r="D48" s="46">
        <v>600000</v>
      </c>
      <c r="E48" s="46">
        <v>2646780</v>
      </c>
      <c r="F48" s="36">
        <v>2646780</v>
      </c>
      <c r="G48" s="51">
        <v>2246379.0600999999</v>
      </c>
      <c r="H48" s="28">
        <v>2246379.0600999999</v>
      </c>
      <c r="I48" s="28">
        <v>2246379.0600999999</v>
      </c>
      <c r="J48" s="13">
        <f>D48/C48</f>
        <v>0.48</v>
      </c>
      <c r="K48" s="9">
        <f>I48/(C48*4.5)</f>
        <v>0.39935627735111107</v>
      </c>
      <c r="L48" s="9">
        <f>I48/E48</f>
        <v>0.84872148803451741</v>
      </c>
      <c r="M48" s="9">
        <f t="shared" si="4"/>
        <v>0.84872148803451741</v>
      </c>
    </row>
    <row r="49" spans="1:13" ht="15" x14ac:dyDescent="0.3">
      <c r="A49" s="6" t="s">
        <v>33</v>
      </c>
      <c r="B49" s="7">
        <v>1</v>
      </c>
      <c r="C49" s="27">
        <v>1250000</v>
      </c>
      <c r="D49" s="46">
        <v>600000</v>
      </c>
      <c r="E49" s="27">
        <v>2646780</v>
      </c>
      <c r="F49" s="36">
        <v>2646780</v>
      </c>
      <c r="G49" s="51">
        <v>2249144.41</v>
      </c>
      <c r="H49" s="28">
        <v>2249144.41</v>
      </c>
      <c r="I49" s="28">
        <v>2249144.41</v>
      </c>
      <c r="J49" s="13">
        <f>D49/C49</f>
        <v>0.48</v>
      </c>
      <c r="K49" s="9">
        <f>I49/(C49*4.5)</f>
        <v>0.39984789511111113</v>
      </c>
      <c r="L49" s="9">
        <f>I49/E49</f>
        <v>0.84976628582655156</v>
      </c>
      <c r="M49" s="9">
        <f t="shared" si="4"/>
        <v>0.84976628582655156</v>
      </c>
    </row>
    <row r="50" spans="1:13" ht="15" x14ac:dyDescent="0.3">
      <c r="A50" s="6" t="s">
        <v>34</v>
      </c>
      <c r="B50" s="7">
        <v>1</v>
      </c>
      <c r="C50" s="27">
        <v>15000000</v>
      </c>
      <c r="D50" s="27">
        <v>7500000</v>
      </c>
      <c r="E50" s="27">
        <v>32441250</v>
      </c>
      <c r="F50" s="36">
        <v>36257867.899999999</v>
      </c>
      <c r="G50" s="51">
        <v>0</v>
      </c>
      <c r="H50" s="28">
        <v>0</v>
      </c>
      <c r="I50" s="28">
        <v>0</v>
      </c>
      <c r="J50" s="13">
        <f>D50/C50</f>
        <v>0.5</v>
      </c>
      <c r="K50" s="9">
        <f>I50/(C50*4.5)</f>
        <v>0</v>
      </c>
      <c r="L50" s="9">
        <f>I50/E50</f>
        <v>0</v>
      </c>
      <c r="M50" s="9">
        <f t="shared" si="4"/>
        <v>0</v>
      </c>
    </row>
    <row r="51" spans="1:13" ht="15" x14ac:dyDescent="0.3">
      <c r="A51" s="6" t="s">
        <v>35</v>
      </c>
      <c r="B51" s="7">
        <v>1</v>
      </c>
      <c r="C51" s="27">
        <v>10250842</v>
      </c>
      <c r="D51" s="27">
        <v>4320225</v>
      </c>
      <c r="E51" s="27">
        <v>19218520.91</v>
      </c>
      <c r="F51" s="36">
        <v>19218520.91</v>
      </c>
      <c r="G51" s="51">
        <v>6180317.2699999996</v>
      </c>
      <c r="H51" s="28">
        <v>6180317.2699999996</v>
      </c>
      <c r="I51" s="28">
        <v>6180317.2699999996</v>
      </c>
      <c r="J51" s="13">
        <f>D51/C51</f>
        <v>0.42145074521683196</v>
      </c>
      <c r="K51" s="9">
        <f>I51/(C51*4.5)</f>
        <v>0.13397961238479508</v>
      </c>
      <c r="L51" s="9">
        <f>I51/E51</f>
        <v>0.32158131725861311</v>
      </c>
      <c r="M51" s="9">
        <f t="shared" si="4"/>
        <v>0.32158131725861311</v>
      </c>
    </row>
    <row r="52" spans="1:13" ht="15" x14ac:dyDescent="0.3">
      <c r="A52" s="6" t="s">
        <v>35</v>
      </c>
      <c r="B52" s="7">
        <v>1</v>
      </c>
      <c r="C52" s="27"/>
      <c r="D52" s="27">
        <v>1910112</v>
      </c>
      <c r="E52" s="27">
        <v>8852032.0399999991</v>
      </c>
      <c r="F52" s="36">
        <v>8852032.0399999991</v>
      </c>
      <c r="G52" s="51">
        <v>4985978.87</v>
      </c>
      <c r="H52" s="28">
        <v>4305978.87</v>
      </c>
      <c r="I52" s="28">
        <v>4305978.87</v>
      </c>
      <c r="J52" s="13">
        <f>D52/C51</f>
        <v>0.18633708333422758</v>
      </c>
      <c r="K52" s="9">
        <f>I52/(C51*4.5)</f>
        <v>9.3346887341872339E-2</v>
      </c>
      <c r="L52" s="9">
        <f>I52/E52</f>
        <v>0.48643959381782814</v>
      </c>
      <c r="M52" s="9">
        <f t="shared" si="4"/>
        <v>0.56325811378332979</v>
      </c>
    </row>
    <row r="53" spans="1:13" ht="15" x14ac:dyDescent="0.3">
      <c r="A53" s="6" t="s">
        <v>35</v>
      </c>
      <c r="B53" s="7">
        <v>1</v>
      </c>
      <c r="C53" s="27"/>
      <c r="D53" s="27">
        <v>1685393</v>
      </c>
      <c r="E53" s="27">
        <v>7510953.9000000004</v>
      </c>
      <c r="F53" s="36">
        <v>7510953.9000000004</v>
      </c>
      <c r="G53" s="51">
        <v>1949907.2204</v>
      </c>
      <c r="H53" s="28">
        <v>1949907.2204</v>
      </c>
      <c r="I53" s="28">
        <v>1949907.2204</v>
      </c>
      <c r="J53" s="13">
        <f>D53/C51</f>
        <v>0.16441507926861032</v>
      </c>
      <c r="K53" s="9">
        <f>I53/(C51*4.5)</f>
        <v>4.2270938879405653E-2</v>
      </c>
      <c r="L53" s="9">
        <f>I53/E53</f>
        <v>0.25960846602986071</v>
      </c>
      <c r="M53" s="9">
        <f t="shared" si="4"/>
        <v>0.25960846602986071</v>
      </c>
    </row>
    <row r="54" spans="1:13" ht="15" x14ac:dyDescent="0.3">
      <c r="A54" s="6" t="s">
        <v>35</v>
      </c>
      <c r="B54" s="7">
        <v>1</v>
      </c>
      <c r="C54" s="27"/>
      <c r="D54" s="27">
        <v>279069.77</v>
      </c>
      <c r="E54" s="27">
        <v>1209906.99</v>
      </c>
      <c r="F54" s="36">
        <v>1209906.98</v>
      </c>
      <c r="G54" s="51">
        <v>1127344.8</v>
      </c>
      <c r="H54" s="28">
        <v>1127344.8</v>
      </c>
      <c r="I54" s="28">
        <v>0</v>
      </c>
      <c r="J54" s="13">
        <f>D54/C51</f>
        <v>2.7224082665599569E-2</v>
      </c>
      <c r="K54" s="9">
        <f>I54/(C51*4.5)</f>
        <v>0</v>
      </c>
      <c r="L54" s="9">
        <f>I54/E54</f>
        <v>0</v>
      </c>
      <c r="M54" s="9">
        <f t="shared" si="4"/>
        <v>0.93176153978579801</v>
      </c>
    </row>
    <row r="55" spans="1:13" ht="15" x14ac:dyDescent="0.3">
      <c r="A55" s="6" t="s">
        <v>35</v>
      </c>
      <c r="B55" s="7">
        <v>1</v>
      </c>
      <c r="C55" s="27"/>
      <c r="D55" s="27">
        <v>1910112</v>
      </c>
      <c r="E55" s="47">
        <v>7510953.9000000004</v>
      </c>
      <c r="F55" s="47">
        <v>7510953.9000000004</v>
      </c>
      <c r="G55" s="51">
        <v>3754971.5907000001</v>
      </c>
      <c r="H55" s="28">
        <v>3754971.5907000001</v>
      </c>
      <c r="I55" s="28">
        <v>3754971.5907000001</v>
      </c>
      <c r="J55" s="13">
        <f>D55/C51</f>
        <v>0.18633708333422758</v>
      </c>
      <c r="K55" s="9">
        <f>I55/(C51*4.5)</f>
        <v>8.1401911303156035E-2</v>
      </c>
      <c r="L55" s="9">
        <f>I55/E55</f>
        <v>0.49993271702812608</v>
      </c>
      <c r="M55" s="9">
        <f t="shared" si="4"/>
        <v>0.49993271702812608</v>
      </c>
    </row>
    <row r="56" spans="1:13" ht="15" x14ac:dyDescent="0.3">
      <c r="A56" s="6" t="s">
        <v>36</v>
      </c>
      <c r="B56" s="7">
        <v>1</v>
      </c>
      <c r="C56" s="27">
        <v>89749158</v>
      </c>
      <c r="D56" s="27">
        <v>45000000</v>
      </c>
      <c r="E56" s="27">
        <v>193342500</v>
      </c>
      <c r="F56" s="36">
        <v>193342500</v>
      </c>
      <c r="G56" s="51">
        <v>283321115.95999998</v>
      </c>
      <c r="H56" s="28">
        <v>0</v>
      </c>
      <c r="I56" s="28">
        <v>0</v>
      </c>
      <c r="J56" s="13">
        <f>D56/C56</f>
        <v>0.50139746157841392</v>
      </c>
      <c r="K56" s="9">
        <f>I56/(C56*4.5)</f>
        <v>0</v>
      </c>
      <c r="L56" s="9">
        <f>I56/E56</f>
        <v>0</v>
      </c>
      <c r="M56" s="9">
        <f t="shared" si="4"/>
        <v>1.4653845686282114</v>
      </c>
    </row>
    <row r="57" spans="1:13" ht="15" x14ac:dyDescent="0.3">
      <c r="A57" s="6" t="s">
        <v>37</v>
      </c>
      <c r="B57" s="7">
        <v>1</v>
      </c>
      <c r="C57" s="27">
        <v>7500000</v>
      </c>
      <c r="D57" s="27">
        <v>3750000</v>
      </c>
      <c r="E57" s="27">
        <v>16064250</v>
      </c>
      <c r="F57" s="36">
        <v>17849166.68</v>
      </c>
      <c r="G57" s="51">
        <v>0</v>
      </c>
      <c r="H57" s="28">
        <v>0</v>
      </c>
      <c r="I57" s="28">
        <v>0</v>
      </c>
      <c r="J57" s="13">
        <f>D57/C57</f>
        <v>0.5</v>
      </c>
      <c r="K57" s="9">
        <f>I57/(C57*4.5)</f>
        <v>0</v>
      </c>
      <c r="L57" s="9">
        <f>I57/E57</f>
        <v>0</v>
      </c>
      <c r="M57" s="9">
        <f>G57/E57</f>
        <v>0</v>
      </c>
    </row>
    <row r="58" spans="1:13" ht="15.6" x14ac:dyDescent="0.3">
      <c r="A58" s="3" t="s">
        <v>38</v>
      </c>
      <c r="B58" s="4">
        <v>11</v>
      </c>
      <c r="C58" s="37"/>
      <c r="D58" s="37"/>
      <c r="E58" s="38"/>
      <c r="F58" s="39"/>
      <c r="G58" s="39"/>
      <c r="H58" s="29"/>
      <c r="I58" s="29"/>
      <c r="J58" s="14"/>
      <c r="K58" s="8"/>
      <c r="L58" s="4"/>
      <c r="M58" s="21"/>
    </row>
    <row r="59" spans="1:13" ht="15.6" x14ac:dyDescent="0.3">
      <c r="A59" s="6" t="s">
        <v>39</v>
      </c>
      <c r="B59" s="7">
        <v>1</v>
      </c>
      <c r="C59" s="27">
        <v>38451230</v>
      </c>
      <c r="D59" s="48">
        <v>30596779.350000001</v>
      </c>
      <c r="E59" s="46">
        <v>131070483.38</v>
      </c>
      <c r="F59" s="36">
        <v>77759999.989999995</v>
      </c>
      <c r="G59" s="51">
        <v>200550413.74000001</v>
      </c>
      <c r="H59" s="28">
        <v>126746499.37</v>
      </c>
      <c r="I59" s="28">
        <v>0</v>
      </c>
      <c r="J59" s="13">
        <f>D59/C59</f>
        <v>0.79572953452984474</v>
      </c>
      <c r="K59" s="9">
        <f>I59/(C59*4.5)</f>
        <v>0</v>
      </c>
      <c r="L59" s="9">
        <f>I59/E59</f>
        <v>0</v>
      </c>
      <c r="M59" s="9">
        <f>G59/E59</f>
        <v>1.5300959344031986</v>
      </c>
    </row>
    <row r="60" spans="1:13" ht="15" x14ac:dyDescent="0.3">
      <c r="A60" s="6" t="s">
        <v>40</v>
      </c>
      <c r="B60" s="7">
        <v>1</v>
      </c>
      <c r="C60" s="27">
        <v>70183142</v>
      </c>
      <c r="D60" s="46">
        <v>25000000</v>
      </c>
      <c r="E60" s="46">
        <v>114750000</v>
      </c>
      <c r="F60" s="36">
        <v>128249999.98999999</v>
      </c>
      <c r="G60" s="51">
        <v>127388787.84</v>
      </c>
      <c r="H60" s="28">
        <v>90676457.599999994</v>
      </c>
      <c r="I60" s="28">
        <v>33024600.34</v>
      </c>
      <c r="J60" s="13">
        <f>D60/C60</f>
        <v>0.35621089748304513</v>
      </c>
      <c r="K60" s="9">
        <f>I60/(C60*4.5)</f>
        <v>0.10456642245449135</v>
      </c>
      <c r="L60" s="9">
        <f>I60/E60</f>
        <v>0.28779608139433549</v>
      </c>
      <c r="M60" s="9">
        <f t="shared" ref="M60:M69" si="5">G60/E60</f>
        <v>1.1101419419607843</v>
      </c>
    </row>
    <row r="61" spans="1:13" ht="15" x14ac:dyDescent="0.3">
      <c r="A61" s="6" t="s">
        <v>40</v>
      </c>
      <c r="B61" s="7">
        <v>1</v>
      </c>
      <c r="C61" s="27"/>
      <c r="D61" s="46">
        <v>19176475</v>
      </c>
      <c r="E61" s="46">
        <v>82947842.609999999</v>
      </c>
      <c r="F61" s="36">
        <v>87827127.459999993</v>
      </c>
      <c r="G61" s="51">
        <v>195387131.2899</v>
      </c>
      <c r="H61" s="28">
        <v>0</v>
      </c>
      <c r="I61" s="28">
        <v>0</v>
      </c>
      <c r="J61" s="13">
        <f>D61/C60</f>
        <v>0.27323477481244712</v>
      </c>
      <c r="K61" s="9">
        <f>I61/(C60*4.5)</f>
        <v>0</v>
      </c>
      <c r="L61" s="9">
        <f>I61/E61</f>
        <v>0</v>
      </c>
      <c r="M61" s="9">
        <f t="shared" si="5"/>
        <v>2.3555420507867986</v>
      </c>
    </row>
    <row r="62" spans="1:13" ht="15" x14ac:dyDescent="0.3">
      <c r="A62" s="6" t="s">
        <v>41</v>
      </c>
      <c r="B62" s="7">
        <v>1</v>
      </c>
      <c r="C62" s="27">
        <v>26625000</v>
      </c>
      <c r="D62" s="46">
        <v>5000000</v>
      </c>
      <c r="E62" s="46">
        <v>23406500</v>
      </c>
      <c r="F62" s="36">
        <v>24783352.949999999</v>
      </c>
      <c r="G62" s="51">
        <v>37943064.199900001</v>
      </c>
      <c r="H62" s="28">
        <f>[1]Sheet1!$Q$1363</f>
        <v>37943064.199900001</v>
      </c>
      <c r="I62" s="28">
        <v>37943064.199900001</v>
      </c>
      <c r="J62" s="13">
        <f>D62/C62</f>
        <v>0.18779342723004694</v>
      </c>
      <c r="K62" s="9">
        <f>I62/(C62*4.5)</f>
        <v>0.31668702514261871</v>
      </c>
      <c r="L62" s="9">
        <f>I62/E62</f>
        <v>1.6210481789203854</v>
      </c>
      <c r="M62" s="9">
        <f t="shared" si="5"/>
        <v>1.6210481789203854</v>
      </c>
    </row>
    <row r="63" spans="1:13" ht="15" x14ac:dyDescent="0.3">
      <c r="A63" s="6" t="s">
        <v>42</v>
      </c>
      <c r="B63" s="7">
        <v>1</v>
      </c>
      <c r="C63" s="27">
        <v>31130056</v>
      </c>
      <c r="D63" s="46">
        <v>3820225</v>
      </c>
      <c r="E63" s="46">
        <v>17883619.289999999</v>
      </c>
      <c r="F63" s="36">
        <v>18935596.859999999</v>
      </c>
      <c r="G63" s="51">
        <v>15687430</v>
      </c>
      <c r="H63" s="28">
        <v>15687430</v>
      </c>
      <c r="I63" s="28">
        <v>15687430</v>
      </c>
      <c r="J63" s="13">
        <f>D63/C63</f>
        <v>0.12271821804625087</v>
      </c>
      <c r="K63" s="9">
        <f>I63/(C63*4.5)</f>
        <v>0.11198487903637422</v>
      </c>
      <c r="L63" s="9">
        <f>I63/E63</f>
        <v>0.87719547959578603</v>
      </c>
      <c r="M63" s="9">
        <f t="shared" si="5"/>
        <v>0.87719547959578603</v>
      </c>
    </row>
    <row r="64" spans="1:13" ht="15" x14ac:dyDescent="0.3">
      <c r="A64" s="6" t="s">
        <v>42</v>
      </c>
      <c r="B64" s="7">
        <v>1</v>
      </c>
      <c r="C64" s="27"/>
      <c r="D64" s="46">
        <v>977283.25</v>
      </c>
      <c r="E64" s="46">
        <v>4237011.53</v>
      </c>
      <c r="F64" s="46">
        <v>4486247.5</v>
      </c>
      <c r="G64" s="51">
        <v>4237010.4000000004</v>
      </c>
      <c r="H64" s="28">
        <v>4237010.4000000004</v>
      </c>
      <c r="I64" s="28">
        <v>4237010.4000000004</v>
      </c>
      <c r="J64" s="13">
        <f>D64/C63</f>
        <v>3.1393559009338115E-2</v>
      </c>
      <c r="K64" s="9">
        <f>I64/(C63*4.5)</f>
        <v>3.0245941949692181E-2</v>
      </c>
      <c r="L64" s="9">
        <f>I64/E64</f>
        <v>0.99999973330259029</v>
      </c>
      <c r="M64" s="9">
        <f t="shared" si="5"/>
        <v>0.99999973330259029</v>
      </c>
    </row>
    <row r="65" spans="1:13" ht="15" x14ac:dyDescent="0.3">
      <c r="A65" s="6" t="s">
        <v>42</v>
      </c>
      <c r="B65" s="7">
        <v>1</v>
      </c>
      <c r="C65" s="27"/>
      <c r="D65" s="46">
        <v>15661239.800000001</v>
      </c>
      <c r="E65" s="46">
        <v>67105280.299999997</v>
      </c>
      <c r="F65" s="36">
        <v>71463060</v>
      </c>
      <c r="G65" s="51">
        <v>67105278.659999996</v>
      </c>
      <c r="H65" s="28">
        <v>67105278.659999996</v>
      </c>
      <c r="I65" s="28">
        <v>67105278.659999996</v>
      </c>
      <c r="J65" s="13">
        <f>D65/C63</f>
        <v>0.50309064011963234</v>
      </c>
      <c r="K65" s="9">
        <f>I65/(C63*4.5)</f>
        <v>0.47903171605816147</v>
      </c>
      <c r="L65" s="9">
        <f>I65/F65</f>
        <v>0.93902050457956876</v>
      </c>
      <c r="M65" s="9">
        <f t="shared" si="5"/>
        <v>0.99999997556079057</v>
      </c>
    </row>
    <row r="66" spans="1:13" ht="15" x14ac:dyDescent="0.3">
      <c r="A66" s="6" t="s">
        <v>42</v>
      </c>
      <c r="B66" s="7">
        <v>1</v>
      </c>
      <c r="C66" s="27"/>
      <c r="D66" s="46">
        <v>1275000</v>
      </c>
      <c r="E66" s="46">
        <v>5527762.5</v>
      </c>
      <c r="F66" s="36">
        <v>5852925</v>
      </c>
      <c r="G66" s="51">
        <v>1930077.96</v>
      </c>
      <c r="H66" s="28">
        <v>1930077.96</v>
      </c>
      <c r="I66" s="28">
        <v>1930077.96</v>
      </c>
      <c r="J66" s="13">
        <f>D66/C63</f>
        <v>4.0957202261377237E-2</v>
      </c>
      <c r="K66" s="9">
        <f>I66/(C63*4.5)</f>
        <v>1.3777881200513526E-2</v>
      </c>
      <c r="L66" s="9">
        <f>I66/E66</f>
        <v>0.34916079697707708</v>
      </c>
      <c r="M66" s="9">
        <f t="shared" si="5"/>
        <v>0.34916079697707708</v>
      </c>
    </row>
    <row r="67" spans="1:13" ht="15" x14ac:dyDescent="0.3">
      <c r="A67" s="6" t="s">
        <v>43</v>
      </c>
      <c r="B67" s="7">
        <v>1</v>
      </c>
      <c r="C67" s="27">
        <v>70744308</v>
      </c>
      <c r="D67" s="46">
        <v>40000000</v>
      </c>
      <c r="E67" s="46">
        <v>173420000</v>
      </c>
      <c r="F67" s="36">
        <v>193822352.91999999</v>
      </c>
      <c r="G67" s="51">
        <v>304826903.7335</v>
      </c>
      <c r="H67" s="28">
        <v>156998612.10120001</v>
      </c>
      <c r="I67" s="28">
        <v>102914839.7898</v>
      </c>
      <c r="J67" s="13">
        <f>D67/C67</f>
        <v>0.56541651379217672</v>
      </c>
      <c r="K67" s="9">
        <f>I67/(C67*4.5)</f>
        <v>0.32327638850793955</v>
      </c>
      <c r="L67" s="9">
        <f>I67/E67</f>
        <v>0.59344273895629107</v>
      </c>
      <c r="M67" s="9">
        <f t="shared" si="5"/>
        <v>1.7577378833669703</v>
      </c>
    </row>
    <row r="68" spans="1:13" ht="15" x14ac:dyDescent="0.3">
      <c r="A68" s="6" t="s">
        <v>44</v>
      </c>
      <c r="B68" s="7">
        <v>1</v>
      </c>
      <c r="C68" s="27">
        <v>1000000</v>
      </c>
      <c r="D68" s="46">
        <v>1000000</v>
      </c>
      <c r="E68" s="46">
        <v>4361800</v>
      </c>
      <c r="F68" s="36">
        <v>4874957.04</v>
      </c>
      <c r="G68" s="51">
        <v>12320753.410399999</v>
      </c>
      <c r="H68" s="28">
        <v>0</v>
      </c>
      <c r="I68" s="28">
        <v>0</v>
      </c>
      <c r="J68" s="13">
        <f>D68/C68</f>
        <v>1</v>
      </c>
      <c r="K68" s="9">
        <f>I68/(C68*4.5)</f>
        <v>0</v>
      </c>
      <c r="L68" s="9">
        <f>I68/E68</f>
        <v>0</v>
      </c>
      <c r="M68" s="9">
        <f t="shared" si="5"/>
        <v>2.8246947155761384</v>
      </c>
    </row>
    <row r="69" spans="1:13" ht="15.6" x14ac:dyDescent="0.3">
      <c r="A69" s="6" t="s">
        <v>45</v>
      </c>
      <c r="B69" s="7">
        <v>1</v>
      </c>
      <c r="C69" s="27">
        <v>4000000</v>
      </c>
      <c r="D69" s="26">
        <v>4000000</v>
      </c>
      <c r="E69" s="26">
        <v>17447200</v>
      </c>
      <c r="F69" s="36">
        <v>19499815.100000001</v>
      </c>
      <c r="G69" s="51">
        <v>8807038.9900000002</v>
      </c>
      <c r="H69" s="28">
        <v>0</v>
      </c>
      <c r="I69" s="28">
        <v>0</v>
      </c>
      <c r="J69" s="13">
        <f>D69/C69</f>
        <v>1</v>
      </c>
      <c r="K69" s="9">
        <f>I69/(C69*4.5)</f>
        <v>0</v>
      </c>
      <c r="L69" s="9">
        <f>I69/E69</f>
        <v>0</v>
      </c>
      <c r="M69" s="9">
        <f>G69/E69</f>
        <v>0.5047823713833739</v>
      </c>
    </row>
    <row r="70" spans="1:13" ht="15.6" x14ac:dyDescent="0.3">
      <c r="A70" s="3" t="s">
        <v>46</v>
      </c>
      <c r="B70" s="4">
        <v>11</v>
      </c>
      <c r="C70" s="42"/>
      <c r="D70" s="37"/>
      <c r="E70" s="38"/>
      <c r="F70" s="39"/>
      <c r="G70" s="39"/>
      <c r="H70" s="31"/>
      <c r="I70" s="31"/>
      <c r="J70" s="14"/>
      <c r="K70" s="8"/>
      <c r="L70" s="4"/>
      <c r="M70" s="21"/>
    </row>
    <row r="71" spans="1:13" ht="15.6" x14ac:dyDescent="0.3">
      <c r="A71" s="6" t="s">
        <v>47</v>
      </c>
      <c r="B71" s="7">
        <v>1</v>
      </c>
      <c r="C71" s="27">
        <v>37860136</v>
      </c>
      <c r="D71" s="46">
        <v>27922600</v>
      </c>
      <c r="E71" s="49">
        <v>126307881.09999999</v>
      </c>
      <c r="F71" s="36">
        <v>141167631.84</v>
      </c>
      <c r="G71" s="51">
        <v>119459816.21950001</v>
      </c>
      <c r="H71" s="28">
        <v>119459816.21950001</v>
      </c>
      <c r="I71" s="28">
        <v>119459816.21950001</v>
      </c>
      <c r="J71" s="13">
        <f>D71/C71</f>
        <v>0.7375198018306115</v>
      </c>
      <c r="K71" s="10">
        <f>I71/(C71*4.5)</f>
        <v>0.70117618770718515</v>
      </c>
      <c r="L71" s="9">
        <f>I71/E71</f>
        <v>0.94578275859858452</v>
      </c>
      <c r="M71" s="9">
        <f>G71/E71</f>
        <v>0.94578275859858452</v>
      </c>
    </row>
    <row r="72" spans="1:13" ht="15.6" x14ac:dyDescent="0.3">
      <c r="A72" s="6" t="s">
        <v>48</v>
      </c>
      <c r="B72" s="7">
        <v>1</v>
      </c>
      <c r="C72" s="27">
        <v>51440543</v>
      </c>
      <c r="D72" s="46">
        <v>25720271</v>
      </c>
      <c r="E72" s="26">
        <v>113459831.45999999</v>
      </c>
      <c r="F72" s="36">
        <v>126808046.90000001</v>
      </c>
      <c r="G72" s="51">
        <v>306198841.89230001</v>
      </c>
      <c r="H72" s="28">
        <v>235570582.30230001</v>
      </c>
      <c r="I72" s="28">
        <v>0</v>
      </c>
      <c r="J72" s="13">
        <f>D72/C72</f>
        <v>0.49999999028004039</v>
      </c>
      <c r="K72" s="10">
        <f>I72/(C72*4.5)</f>
        <v>0</v>
      </c>
      <c r="L72" s="9">
        <f>I72/E72</f>
        <v>0</v>
      </c>
      <c r="M72" s="9">
        <f t="shared" ref="M72:M81" si="6">G72/E72</f>
        <v>2.6987422592836277</v>
      </c>
    </row>
    <row r="73" spans="1:13" ht="15.6" x14ac:dyDescent="0.3">
      <c r="A73" s="6" t="s">
        <v>49</v>
      </c>
      <c r="B73" s="7">
        <v>1</v>
      </c>
      <c r="C73" s="27">
        <v>19000000</v>
      </c>
      <c r="D73" s="46">
        <v>9500000</v>
      </c>
      <c r="E73" s="26">
        <v>40705600</v>
      </c>
      <c r="F73" s="36">
        <v>45494496</v>
      </c>
      <c r="G73" s="51">
        <v>0</v>
      </c>
      <c r="H73" s="28">
        <v>0</v>
      </c>
      <c r="I73" s="28">
        <v>0</v>
      </c>
      <c r="J73" s="13">
        <f>D73/C73</f>
        <v>0.5</v>
      </c>
      <c r="K73" s="10">
        <f>I73/(C73*4.5)</f>
        <v>0</v>
      </c>
      <c r="L73" s="9">
        <f>I73/E73</f>
        <v>0</v>
      </c>
      <c r="M73" s="9">
        <f t="shared" si="6"/>
        <v>0</v>
      </c>
    </row>
    <row r="74" spans="1:13" ht="15.6" x14ac:dyDescent="0.3">
      <c r="A74" s="6" t="s">
        <v>50</v>
      </c>
      <c r="B74" s="7">
        <v>1</v>
      </c>
      <c r="C74" s="27">
        <v>40737266</v>
      </c>
      <c r="D74" s="46">
        <v>43883333</v>
      </c>
      <c r="E74" s="26">
        <v>187987421.91</v>
      </c>
      <c r="F74" s="36">
        <v>49718529.409999996</v>
      </c>
      <c r="G74" s="51">
        <v>339887909.4321</v>
      </c>
      <c r="H74" s="28">
        <v>171439141.75220001</v>
      </c>
      <c r="I74" s="28">
        <v>0</v>
      </c>
      <c r="J74" s="13">
        <f>D74/C74</f>
        <v>1.0772282312710921</v>
      </c>
      <c r="K74" s="10">
        <f>I74/(C74*4.5)</f>
        <v>0</v>
      </c>
      <c r="L74" s="9">
        <f>I74/E74</f>
        <v>0</v>
      </c>
      <c r="M74" s="9">
        <f t="shared" si="6"/>
        <v>1.8080353779989768</v>
      </c>
    </row>
    <row r="75" spans="1:13" ht="15.6" x14ac:dyDescent="0.3">
      <c r="A75" s="6" t="s">
        <v>51</v>
      </c>
      <c r="B75" s="7">
        <v>1</v>
      </c>
      <c r="C75" s="47">
        <v>22460675</v>
      </c>
      <c r="D75" s="46">
        <v>12139278.67</v>
      </c>
      <c r="E75" s="46">
        <v>54296565.640000001</v>
      </c>
      <c r="F75" s="46">
        <v>60684396.880000003</v>
      </c>
      <c r="G75" s="51">
        <v>51472165.950000003</v>
      </c>
      <c r="H75" s="28">
        <v>51472165.950000003</v>
      </c>
      <c r="I75" s="28">
        <v>51472165.950000003</v>
      </c>
      <c r="J75" s="13">
        <f>D75/C75</f>
        <v>0.54046811460474808</v>
      </c>
      <c r="K75" s="10">
        <f>I75/(C75*4.5)</f>
        <v>0.50925713942256856</v>
      </c>
      <c r="L75" s="9">
        <f>I75/E75</f>
        <v>0.94798198271458856</v>
      </c>
      <c r="M75" s="9">
        <f t="shared" si="6"/>
        <v>0.94798198271458856</v>
      </c>
    </row>
    <row r="76" spans="1:13" ht="15.6" x14ac:dyDescent="0.3">
      <c r="A76" s="6" t="s">
        <v>51</v>
      </c>
      <c r="B76" s="7">
        <v>1</v>
      </c>
      <c r="C76" s="47"/>
      <c r="D76" s="46">
        <v>3146067</v>
      </c>
      <c r="E76" s="26">
        <v>13722515.039999999</v>
      </c>
      <c r="F76" s="50">
        <v>15336928.57</v>
      </c>
      <c r="G76" s="51">
        <v>0</v>
      </c>
      <c r="H76" s="28">
        <v>0</v>
      </c>
      <c r="I76" s="28">
        <v>0</v>
      </c>
      <c r="J76" s="13">
        <f>D76/C75</f>
        <v>0.14007001125300109</v>
      </c>
      <c r="K76" s="10">
        <f>I76/(C75*4.5)</f>
        <v>0</v>
      </c>
      <c r="L76" s="9">
        <f>I76/E76</f>
        <v>0</v>
      </c>
      <c r="M76" s="9">
        <f t="shared" si="6"/>
        <v>0</v>
      </c>
    </row>
    <row r="77" spans="1:13" ht="15.6" x14ac:dyDescent="0.3">
      <c r="A77" s="6" t="s">
        <v>51</v>
      </c>
      <c r="B77" s="7">
        <v>1</v>
      </c>
      <c r="C77" s="47"/>
      <c r="D77" s="46">
        <v>1388110.35</v>
      </c>
      <c r="E77" s="46">
        <v>5947775.2300000004</v>
      </c>
      <c r="F77" s="46">
        <v>5947775.2300000004</v>
      </c>
      <c r="G77" s="51">
        <v>5947774.3600000003</v>
      </c>
      <c r="H77" s="28">
        <v>5947774.3600000003</v>
      </c>
      <c r="I77" s="28">
        <v>5947774.3600000003</v>
      </c>
      <c r="J77" s="13">
        <f>D77/C75</f>
        <v>6.1801809162013166E-2</v>
      </c>
      <c r="K77" s="10">
        <f>I77/(C75*4.5)</f>
        <v>5.8846300725848871E-2</v>
      </c>
      <c r="L77" s="9">
        <f>I77/E77</f>
        <v>0.99999985372681943</v>
      </c>
      <c r="M77" s="9">
        <f t="shared" si="6"/>
        <v>0.99999985372681943</v>
      </c>
    </row>
    <row r="78" spans="1:13" ht="15.6" x14ac:dyDescent="0.3">
      <c r="A78" s="6" t="s">
        <v>52</v>
      </c>
      <c r="B78" s="7">
        <v>1</v>
      </c>
      <c r="C78" s="27">
        <v>37471844</v>
      </c>
      <c r="D78" s="46">
        <v>5000000</v>
      </c>
      <c r="E78" s="26">
        <v>22617500</v>
      </c>
      <c r="F78" s="36">
        <v>25278382.329999998</v>
      </c>
      <c r="G78" s="51">
        <v>106741743.51019999</v>
      </c>
      <c r="H78" s="28">
        <v>88793181.220200002</v>
      </c>
      <c r="I78" s="28">
        <v>18566652.280000001</v>
      </c>
      <c r="J78" s="13">
        <f>D78/C78</f>
        <v>0.13343351877745863</v>
      </c>
      <c r="K78" s="10">
        <f>I78/(C78*4.5)</f>
        <v>0.11010727758390777</v>
      </c>
      <c r="L78" s="9">
        <f>I78/E78</f>
        <v>0.82089763590140385</v>
      </c>
      <c r="M78" s="9">
        <f t="shared" si="6"/>
        <v>4.7194315689267157</v>
      </c>
    </row>
    <row r="79" spans="1:13" ht="15.6" x14ac:dyDescent="0.3">
      <c r="A79" s="6" t="s">
        <v>52</v>
      </c>
      <c r="B79" s="7">
        <v>1</v>
      </c>
      <c r="C79" s="27"/>
      <c r="D79" s="26">
        <v>14900000</v>
      </c>
      <c r="E79" s="26">
        <v>64449950</v>
      </c>
      <c r="F79" s="36">
        <v>72032297.030000001</v>
      </c>
      <c r="G79" s="51">
        <v>48642544.100299999</v>
      </c>
      <c r="H79" s="28">
        <v>0</v>
      </c>
      <c r="I79" s="28">
        <v>0</v>
      </c>
      <c r="J79" s="13">
        <f>D79/C78</f>
        <v>0.39763188595682669</v>
      </c>
      <c r="K79" s="10">
        <f>I79/(C78*4.5)</f>
        <v>0</v>
      </c>
      <c r="L79" s="9">
        <f>I79/E78</f>
        <v>0</v>
      </c>
      <c r="M79" s="9">
        <f t="shared" si="6"/>
        <v>0.75473362043415082</v>
      </c>
    </row>
    <row r="80" spans="1:13" ht="15.6" x14ac:dyDescent="0.3">
      <c r="A80" s="6" t="s">
        <v>53</v>
      </c>
      <c r="B80" s="7">
        <v>1</v>
      </c>
      <c r="C80" s="27">
        <v>9867977</v>
      </c>
      <c r="D80" s="26">
        <v>2561797.75</v>
      </c>
      <c r="E80" s="26">
        <v>11758651.67</v>
      </c>
      <c r="F80" s="36">
        <v>13142022.449999999</v>
      </c>
      <c r="G80" s="51">
        <v>9576485.0500000007</v>
      </c>
      <c r="H80" s="28">
        <v>9576485.0500000007</v>
      </c>
      <c r="I80" s="28">
        <v>9576485.0500000007</v>
      </c>
      <c r="J80" s="13">
        <f>D80/C80</f>
        <v>0.25960718696446089</v>
      </c>
      <c r="K80" s="10">
        <f>I80/(C80*4.5)</f>
        <v>0.21565795997385168</v>
      </c>
      <c r="L80" s="9">
        <f>I80/E80</f>
        <v>0.81442033651125245</v>
      </c>
      <c r="M80" s="9">
        <f t="shared" si="6"/>
        <v>0.81442033651125245</v>
      </c>
    </row>
    <row r="81" spans="1:13" ht="15.6" x14ac:dyDescent="0.3">
      <c r="A81" s="6" t="s">
        <v>53</v>
      </c>
      <c r="B81" s="7">
        <v>1</v>
      </c>
      <c r="C81" s="27"/>
      <c r="D81" s="46">
        <v>5617977</v>
      </c>
      <c r="E81" s="26">
        <v>24356739.280000001</v>
      </c>
      <c r="F81" s="36">
        <v>27222238.02</v>
      </c>
      <c r="G81" s="51">
        <v>23269672.25</v>
      </c>
      <c r="H81" s="28">
        <v>23269672.25</v>
      </c>
      <c r="I81" s="28">
        <v>23269672.25</v>
      </c>
      <c r="J81" s="13">
        <f>D81/C80</f>
        <v>0.56931395360974191</v>
      </c>
      <c r="K81" s="10">
        <f>I81/(C80*4.5)</f>
        <v>0.52402212507971768</v>
      </c>
      <c r="L81" s="9">
        <f>I81/E81</f>
        <v>0.95536894255412008</v>
      </c>
      <c r="M81" s="9">
        <f>G81/E81</f>
        <v>0.95536894255412008</v>
      </c>
    </row>
    <row r="82" spans="1:13" ht="15.6" x14ac:dyDescent="0.3">
      <c r="A82" s="3" t="s">
        <v>54</v>
      </c>
      <c r="B82" s="4">
        <v>9</v>
      </c>
      <c r="C82" s="37"/>
      <c r="D82" s="37"/>
      <c r="E82" s="38"/>
      <c r="F82" s="39"/>
      <c r="G82" s="39"/>
      <c r="H82" s="31"/>
      <c r="I82" s="31"/>
      <c r="J82" s="14"/>
      <c r="K82" s="8"/>
      <c r="L82" s="4"/>
      <c r="M82" s="21"/>
    </row>
    <row r="83" spans="1:13" ht="15.6" x14ac:dyDescent="0.3">
      <c r="A83" s="6" t="s">
        <v>55</v>
      </c>
      <c r="B83" s="7">
        <v>1</v>
      </c>
      <c r="C83" s="27">
        <v>27000000</v>
      </c>
      <c r="D83" s="46">
        <v>22252809</v>
      </c>
      <c r="E83" s="26">
        <v>98991620.840000004</v>
      </c>
      <c r="F83" s="50">
        <v>98991620.829999998</v>
      </c>
      <c r="G83" s="51">
        <v>98991620.829999998</v>
      </c>
      <c r="H83" s="28">
        <v>98991620.829999998</v>
      </c>
      <c r="I83" s="28">
        <v>98991620.829999998</v>
      </c>
      <c r="J83" s="13">
        <f>D83/C83</f>
        <v>0.82417811111111106</v>
      </c>
      <c r="K83" s="10">
        <f>I83/(C83*4.5)</f>
        <v>0.81474585045267489</v>
      </c>
      <c r="L83" s="9">
        <f>I83/E83</f>
        <v>0.99999999989898125</v>
      </c>
      <c r="M83" s="9">
        <f>G83/E83</f>
        <v>0.99999999989898125</v>
      </c>
    </row>
    <row r="84" spans="1:13" ht="15.6" x14ac:dyDescent="0.3">
      <c r="A84" s="6" t="s">
        <v>56</v>
      </c>
      <c r="B84" s="7">
        <v>1</v>
      </c>
      <c r="C84" s="27">
        <v>4700000</v>
      </c>
      <c r="D84" s="46">
        <v>4000000</v>
      </c>
      <c r="E84" s="26">
        <v>17826000</v>
      </c>
      <c r="F84" s="50">
        <v>17826000</v>
      </c>
      <c r="G84" s="51">
        <v>22331847.489999998</v>
      </c>
      <c r="H84" s="28">
        <v>0</v>
      </c>
      <c r="I84" s="28">
        <v>0</v>
      </c>
      <c r="J84" s="13">
        <f>D84/C84</f>
        <v>0.85106382978723405</v>
      </c>
      <c r="K84" s="10">
        <f>I84/(C84*4.5)</f>
        <v>0</v>
      </c>
      <c r="L84" s="9">
        <f>I84/E84</f>
        <v>0</v>
      </c>
      <c r="M84" s="9">
        <f t="shared" ref="M84:M91" si="7">G84/E84</f>
        <v>1.2527682873331087</v>
      </c>
    </row>
    <row r="85" spans="1:13" ht="15.6" x14ac:dyDescent="0.3">
      <c r="A85" s="6" t="s">
        <v>57</v>
      </c>
      <c r="B85" s="7">
        <v>1</v>
      </c>
      <c r="C85" s="27">
        <v>37180403</v>
      </c>
      <c r="D85" s="46">
        <v>3261167</v>
      </c>
      <c r="E85" s="46">
        <v>15266501.08</v>
      </c>
      <c r="F85" s="50">
        <v>15266501.07</v>
      </c>
      <c r="G85" s="51">
        <v>15266501.07</v>
      </c>
      <c r="H85" s="28">
        <v>0</v>
      </c>
      <c r="I85" s="28">
        <v>0</v>
      </c>
      <c r="J85" s="13">
        <f>D85/C85</f>
        <v>8.7711986338609618E-2</v>
      </c>
      <c r="K85" s="10">
        <f>I85/(C85*4.5)</f>
        <v>0</v>
      </c>
      <c r="L85" s="9">
        <f>I85/E85</f>
        <v>0</v>
      </c>
      <c r="M85" s="9">
        <f t="shared" si="7"/>
        <v>0.99999999934497108</v>
      </c>
    </row>
    <row r="86" spans="1:13" ht="15.6" x14ac:dyDescent="0.3">
      <c r="A86" s="6" t="s">
        <v>57</v>
      </c>
      <c r="B86" s="7">
        <v>1</v>
      </c>
      <c r="C86" s="26"/>
      <c r="D86" s="46">
        <v>3820225</v>
      </c>
      <c r="E86" s="46">
        <v>17883619.300000001</v>
      </c>
      <c r="F86" s="50">
        <v>17883619.289999999</v>
      </c>
      <c r="G86" s="51">
        <v>17883619.289999999</v>
      </c>
      <c r="H86" s="28">
        <v>17883619.289999999</v>
      </c>
      <c r="I86" s="28">
        <v>17883619.289999999</v>
      </c>
      <c r="J86" s="13">
        <f>D86/C85</f>
        <v>0.10274834837051121</v>
      </c>
      <c r="K86" s="10">
        <f>I86/(D87*4.5)</f>
        <v>0.58016607591240876</v>
      </c>
      <c r="L86" s="9">
        <f>I86/E86</f>
        <v>0.99999999944082896</v>
      </c>
      <c r="M86" s="9">
        <f t="shared" si="7"/>
        <v>0.99999999944082896</v>
      </c>
    </row>
    <row r="87" spans="1:13" ht="15.6" x14ac:dyDescent="0.3">
      <c r="A87" s="6" t="s">
        <v>57</v>
      </c>
      <c r="B87" s="7">
        <v>1</v>
      </c>
      <c r="C87" s="27"/>
      <c r="D87" s="46">
        <v>6850000</v>
      </c>
      <c r="E87" s="46">
        <v>29385130</v>
      </c>
      <c r="F87" s="50">
        <v>29339649.829999998</v>
      </c>
      <c r="G87" s="51">
        <v>29336475</v>
      </c>
      <c r="H87" s="28">
        <v>0</v>
      </c>
      <c r="I87" s="28">
        <v>0</v>
      </c>
      <c r="J87" s="13">
        <f>D87/C85</f>
        <v>0.18423684111223862</v>
      </c>
      <c r="K87" s="10">
        <f>I87/(C85*4.5)</f>
        <v>0</v>
      </c>
      <c r="L87" s="9">
        <f>I87/E87</f>
        <v>0</v>
      </c>
      <c r="M87" s="9">
        <f t="shared" si="7"/>
        <v>0.998344230568318</v>
      </c>
    </row>
    <row r="88" spans="1:13" ht="15.6" x14ac:dyDescent="0.3">
      <c r="A88" s="6" t="s">
        <v>57</v>
      </c>
      <c r="B88" s="7">
        <v>1</v>
      </c>
      <c r="C88" s="35"/>
      <c r="D88" s="46">
        <v>1797753</v>
      </c>
      <c r="E88" s="46">
        <v>8415821.1199999992</v>
      </c>
      <c r="F88" s="50">
        <v>8415821.1099999994</v>
      </c>
      <c r="G88" s="51">
        <v>8415821.0999999996</v>
      </c>
      <c r="H88" s="28">
        <v>0</v>
      </c>
      <c r="I88" s="28">
        <v>0</v>
      </c>
      <c r="J88" s="13">
        <f>D88/C85</f>
        <v>4.835216552117523E-2</v>
      </c>
      <c r="K88" s="10">
        <f>I88/(C85*4.5)</f>
        <v>0</v>
      </c>
      <c r="L88" s="9">
        <f>I88/E88</f>
        <v>0</v>
      </c>
      <c r="M88" s="9">
        <f t="shared" si="7"/>
        <v>0.99999999762352365</v>
      </c>
    </row>
    <row r="89" spans="1:13" ht="15.6" x14ac:dyDescent="0.3">
      <c r="A89" s="6" t="s">
        <v>57</v>
      </c>
      <c r="B89" s="7">
        <v>1</v>
      </c>
      <c r="C89" s="35"/>
      <c r="D89" s="46">
        <v>3200000</v>
      </c>
      <c r="E89" s="46">
        <v>14688000</v>
      </c>
      <c r="F89" s="50">
        <v>14688000</v>
      </c>
      <c r="G89" s="51">
        <v>14302962.99</v>
      </c>
      <c r="H89" s="28">
        <v>0</v>
      </c>
      <c r="I89" s="28">
        <v>0</v>
      </c>
      <c r="J89" s="13">
        <f>D89/C85</f>
        <v>8.6066845483089571E-2</v>
      </c>
      <c r="K89" s="10">
        <f>I89/(C85*4.5)</f>
        <v>0</v>
      </c>
      <c r="L89" s="9">
        <f>I89/E89</f>
        <v>0</v>
      </c>
      <c r="M89" s="9">
        <f t="shared" si="7"/>
        <v>0.97378560661764713</v>
      </c>
    </row>
    <row r="90" spans="1:13" ht="15.6" x14ac:dyDescent="0.3">
      <c r="A90" s="6" t="s">
        <v>57</v>
      </c>
      <c r="B90" s="7">
        <v>1</v>
      </c>
      <c r="C90" s="46"/>
      <c r="D90" s="46">
        <v>5730336.8499999996</v>
      </c>
      <c r="E90" s="46">
        <v>24553347.329999998</v>
      </c>
      <c r="F90" s="50">
        <v>24553347.329999998</v>
      </c>
      <c r="G90" s="51">
        <v>0</v>
      </c>
      <c r="H90" s="28">
        <v>0</v>
      </c>
      <c r="I90" s="28">
        <v>0</v>
      </c>
      <c r="J90" s="13">
        <f>D90/C85</f>
        <v>0.1541225050734388</v>
      </c>
      <c r="K90" s="10">
        <f>I90/(C85*4.5)</f>
        <v>0</v>
      </c>
      <c r="L90" s="9">
        <f>I90/E90</f>
        <v>0</v>
      </c>
      <c r="M90" s="9">
        <f t="shared" si="7"/>
        <v>0</v>
      </c>
    </row>
    <row r="91" spans="1:13" ht="15.6" x14ac:dyDescent="0.3">
      <c r="A91" s="6" t="s">
        <v>57</v>
      </c>
      <c r="B91" s="7">
        <v>1</v>
      </c>
      <c r="C91" s="46"/>
      <c r="D91" s="46">
        <v>10000000</v>
      </c>
      <c r="E91" s="46">
        <v>42848000</v>
      </c>
      <c r="F91" s="50">
        <v>42848000</v>
      </c>
      <c r="G91" s="51">
        <v>0</v>
      </c>
      <c r="H91" s="28">
        <v>0</v>
      </c>
      <c r="I91" s="28">
        <v>0</v>
      </c>
      <c r="J91" s="13">
        <f>D91/C85</f>
        <v>0.2689588921346549</v>
      </c>
      <c r="K91" s="10">
        <f>I91/(C85*4.5)</f>
        <v>0</v>
      </c>
      <c r="L91" s="9">
        <f>I91/E91</f>
        <v>0</v>
      </c>
      <c r="M91" s="9">
        <f t="shared" si="7"/>
        <v>0</v>
      </c>
    </row>
    <row r="92" spans="1:13" ht="15.6" x14ac:dyDescent="0.3">
      <c r="A92" s="3" t="s">
        <v>58</v>
      </c>
      <c r="B92" s="4">
        <v>5</v>
      </c>
      <c r="C92" s="37"/>
      <c r="D92" s="37"/>
      <c r="E92" s="38"/>
      <c r="F92" s="39"/>
      <c r="G92" s="39"/>
      <c r="H92" s="29"/>
      <c r="I92" s="29"/>
      <c r="J92" s="14"/>
      <c r="K92" s="8"/>
      <c r="L92" s="4"/>
      <c r="M92" s="21"/>
    </row>
    <row r="93" spans="1:13" ht="15.6" x14ac:dyDescent="0.3">
      <c r="A93" s="6" t="s">
        <v>59</v>
      </c>
      <c r="B93" s="7">
        <v>1</v>
      </c>
      <c r="C93" s="27">
        <v>111555195</v>
      </c>
      <c r="D93" s="27">
        <v>15000000</v>
      </c>
      <c r="E93" s="27">
        <v>65427000</v>
      </c>
      <c r="F93" s="50">
        <v>65426999.990000002</v>
      </c>
      <c r="G93" s="51">
        <v>0</v>
      </c>
      <c r="H93" s="30">
        <v>0</v>
      </c>
      <c r="I93" s="30">
        <v>0</v>
      </c>
      <c r="J93" s="13">
        <f>D93/C93</f>
        <v>0.13446258598714295</v>
      </c>
      <c r="K93" s="10">
        <f>I93/(C93*4.5)</f>
        <v>0</v>
      </c>
      <c r="L93" s="9">
        <f>I93/E93</f>
        <v>0</v>
      </c>
      <c r="M93" s="9">
        <f>G93/E93</f>
        <v>0</v>
      </c>
    </row>
    <row r="94" spans="1:13" ht="15.6" x14ac:dyDescent="0.3">
      <c r="A94" s="6" t="s">
        <v>59</v>
      </c>
      <c r="B94" s="7">
        <v>1</v>
      </c>
      <c r="C94" s="27"/>
      <c r="D94" s="27">
        <v>6292134.8300000001</v>
      </c>
      <c r="E94" s="27">
        <v>27445033.699999999</v>
      </c>
      <c r="F94" s="50">
        <v>27445033.699999999</v>
      </c>
      <c r="G94" s="51">
        <v>82923579.469999999</v>
      </c>
      <c r="H94" s="30">
        <v>0</v>
      </c>
      <c r="I94" s="30">
        <v>0</v>
      </c>
      <c r="J94" s="13">
        <f>D94/C93</f>
        <v>5.6403781374771478E-2</v>
      </c>
      <c r="K94" s="10">
        <f>I94/(C93*4.5)</f>
        <v>0</v>
      </c>
      <c r="L94" s="9">
        <f>I94/E94</f>
        <v>0</v>
      </c>
      <c r="M94" s="9">
        <f t="shared" ref="M94:M96" si="8">G94/E94</f>
        <v>3.0214420713209034</v>
      </c>
    </row>
    <row r="95" spans="1:13" ht="15.6" x14ac:dyDescent="0.3">
      <c r="A95" s="6" t="s">
        <v>59</v>
      </c>
      <c r="B95" s="7">
        <v>1</v>
      </c>
      <c r="C95" s="27"/>
      <c r="D95" s="27">
        <v>13730740</v>
      </c>
      <c r="E95" s="27">
        <v>59300319.909999996</v>
      </c>
      <c r="F95" s="50">
        <v>59300319.909999996</v>
      </c>
      <c r="G95" s="51">
        <v>0</v>
      </c>
      <c r="H95" s="30">
        <v>0</v>
      </c>
      <c r="I95" s="30">
        <v>0</v>
      </c>
      <c r="J95" s="13">
        <f>D95/C93</f>
        <v>0.12308472052780689</v>
      </c>
      <c r="K95" s="10">
        <f>I95/(C93*4.5)</f>
        <v>0</v>
      </c>
      <c r="L95" s="9">
        <f>I95/E95</f>
        <v>0</v>
      </c>
      <c r="M95" s="9">
        <f t="shared" si="8"/>
        <v>0</v>
      </c>
    </row>
    <row r="96" spans="1:13" ht="15.6" x14ac:dyDescent="0.3">
      <c r="A96" s="6" t="s">
        <v>60</v>
      </c>
      <c r="B96" s="7">
        <v>1</v>
      </c>
      <c r="C96" s="27">
        <v>5770280</v>
      </c>
      <c r="D96" s="27">
        <v>5950860.7000000002</v>
      </c>
      <c r="E96" s="27">
        <v>25799956.559999999</v>
      </c>
      <c r="F96" s="50">
        <v>26485585.199999999</v>
      </c>
      <c r="G96" s="51">
        <v>15382974.541200001</v>
      </c>
      <c r="H96" s="28">
        <v>14737975.1011</v>
      </c>
      <c r="I96" s="28">
        <v>14737975.1011</v>
      </c>
      <c r="J96" s="13">
        <f>D96/C96</f>
        <v>1.031294963156034</v>
      </c>
      <c r="K96" s="10">
        <f>I96/(C96*4.5)</f>
        <v>0.56758174265758721</v>
      </c>
      <c r="L96" s="9">
        <f>I96/E96</f>
        <v>0.57124030681313676</v>
      </c>
      <c r="M96" s="9">
        <f t="shared" si="8"/>
        <v>0.59624032720464404</v>
      </c>
    </row>
    <row r="97" spans="1:13" ht="15.6" x14ac:dyDescent="0.3">
      <c r="A97" s="3" t="s">
        <v>61</v>
      </c>
      <c r="B97" s="4">
        <v>50</v>
      </c>
      <c r="C97" s="37"/>
      <c r="D97" s="37"/>
      <c r="E97" s="37"/>
      <c r="F97" s="39"/>
      <c r="G97" s="39"/>
      <c r="H97" s="31"/>
      <c r="I97" s="31"/>
      <c r="J97" s="14"/>
      <c r="K97" s="8"/>
      <c r="L97" s="4"/>
      <c r="M97" s="21"/>
    </row>
    <row r="98" spans="1:13" ht="15.6" x14ac:dyDescent="0.3">
      <c r="A98" s="6" t="s">
        <v>62</v>
      </c>
      <c r="B98" s="7">
        <v>1</v>
      </c>
      <c r="C98" s="27">
        <v>38144028</v>
      </c>
      <c r="D98" s="27">
        <v>38144028</v>
      </c>
      <c r="E98" s="46">
        <v>165373433.38999999</v>
      </c>
      <c r="F98" s="36">
        <v>165373433.38999999</v>
      </c>
      <c r="G98" s="51">
        <v>759718903.37</v>
      </c>
      <c r="H98" s="30">
        <v>0</v>
      </c>
      <c r="I98" s="30">
        <v>0</v>
      </c>
      <c r="J98" s="13">
        <f>D98/C98</f>
        <v>1</v>
      </c>
      <c r="K98" s="10">
        <f>I98/(C98*4.5)</f>
        <v>0</v>
      </c>
      <c r="L98" s="9">
        <f>I98/E98</f>
        <v>0</v>
      </c>
      <c r="M98" s="9">
        <f>G98/E98</f>
        <v>4.593959790254555</v>
      </c>
    </row>
    <row r="99" spans="1:13" ht="15.6" x14ac:dyDescent="0.3">
      <c r="A99" s="6" t="s">
        <v>63</v>
      </c>
      <c r="B99" s="7">
        <v>1</v>
      </c>
      <c r="C99" s="27">
        <v>425500000</v>
      </c>
      <c r="D99" s="46">
        <v>90000000</v>
      </c>
      <c r="E99" s="46">
        <v>413100000</v>
      </c>
      <c r="F99" s="36">
        <v>413100000</v>
      </c>
      <c r="G99" s="51">
        <v>1880120059.4000001</v>
      </c>
      <c r="H99" s="28">
        <v>1139530296.28</v>
      </c>
      <c r="I99" s="28">
        <v>976186379.50999999</v>
      </c>
      <c r="J99" s="13">
        <f>D99/C99</f>
        <v>0.21151586368977673</v>
      </c>
      <c r="K99" s="10">
        <f>I99/(C99*4.5)</f>
        <v>0.50982445724507119</v>
      </c>
      <c r="L99" s="9">
        <f>I99/E99</f>
        <v>2.3630752348341804</v>
      </c>
      <c r="M99" s="9">
        <f t="shared" ref="M99:M147" si="9">G99/E99</f>
        <v>4.5512468152989589</v>
      </c>
    </row>
    <row r="100" spans="1:13" ht="15.6" x14ac:dyDescent="0.3">
      <c r="A100" s="6" t="s">
        <v>63</v>
      </c>
      <c r="B100" s="7">
        <v>1</v>
      </c>
      <c r="C100" s="27"/>
      <c r="D100" s="46">
        <v>44395217.710000001</v>
      </c>
      <c r="E100" s="46">
        <v>191312311.69</v>
      </c>
      <c r="F100" s="36">
        <f>E100</f>
        <v>191312311.69</v>
      </c>
      <c r="G100" s="51">
        <v>337008948</v>
      </c>
      <c r="H100" s="28">
        <v>179102403.06</v>
      </c>
      <c r="I100" s="28">
        <v>98923758.819999993</v>
      </c>
      <c r="J100" s="13">
        <f>D100/C99</f>
        <v>0.10433658686251469</v>
      </c>
      <c r="K100" s="10">
        <f>I100/(C99*4.5)</f>
        <v>5.1664059966053007E-2</v>
      </c>
      <c r="L100" s="9">
        <f>I100/E100</f>
        <v>0.51707994088898357</v>
      </c>
      <c r="M100" s="9">
        <f t="shared" si="9"/>
        <v>1.7615643500564928</v>
      </c>
    </row>
    <row r="101" spans="1:13" ht="15.6" x14ac:dyDescent="0.3">
      <c r="A101" s="6" t="s">
        <v>64</v>
      </c>
      <c r="B101" s="7">
        <v>1</v>
      </c>
      <c r="C101" s="27">
        <v>100000000</v>
      </c>
      <c r="D101" s="27">
        <v>60000000</v>
      </c>
      <c r="E101" s="27">
        <v>280878000</v>
      </c>
      <c r="F101" s="27">
        <v>280878000</v>
      </c>
      <c r="G101" s="51">
        <v>115758414.77</v>
      </c>
      <c r="H101" s="28">
        <v>115758414.77</v>
      </c>
      <c r="I101" s="32">
        <v>115758414.77</v>
      </c>
      <c r="J101" s="13">
        <f>D101/C101</f>
        <v>0.6</v>
      </c>
      <c r="K101" s="10">
        <f>I101/(C101*4.5)</f>
        <v>0.25724092171111113</v>
      </c>
      <c r="L101" s="9">
        <f>I101/E101</f>
        <v>0.41213058612636089</v>
      </c>
      <c r="M101" s="9">
        <f t="shared" si="9"/>
        <v>0.41213058612636089</v>
      </c>
    </row>
    <row r="102" spans="1:13" ht="15.6" x14ac:dyDescent="0.3">
      <c r="A102" s="6" t="s">
        <v>65</v>
      </c>
      <c r="B102" s="7">
        <v>1</v>
      </c>
      <c r="C102" s="27">
        <v>192946067</v>
      </c>
      <c r="D102" s="46">
        <v>69500000</v>
      </c>
      <c r="E102" s="46">
        <v>309726750</v>
      </c>
      <c r="F102" s="36">
        <v>309726750</v>
      </c>
      <c r="G102" s="51">
        <v>309438200.69999999</v>
      </c>
      <c r="H102" s="28">
        <v>309438200.69999999</v>
      </c>
      <c r="I102" s="32">
        <v>0</v>
      </c>
      <c r="J102" s="13">
        <f>D102/C102</f>
        <v>0.36020428444390112</v>
      </c>
      <c r="K102" s="10">
        <f>I102/(C102*4.5)</f>
        <v>0</v>
      </c>
      <c r="L102" s="9">
        <f>I102/E102</f>
        <v>0</v>
      </c>
      <c r="M102" s="9">
        <f t="shared" si="9"/>
        <v>0.99906837462376108</v>
      </c>
    </row>
    <row r="103" spans="1:13" ht="15.6" x14ac:dyDescent="0.3">
      <c r="A103" s="6" t="s">
        <v>65</v>
      </c>
      <c r="B103" s="7">
        <v>1</v>
      </c>
      <c r="C103" s="27"/>
      <c r="D103" s="46">
        <v>22348315</v>
      </c>
      <c r="E103" s="46">
        <v>102578765.84999999</v>
      </c>
      <c r="F103" s="36">
        <f>E103</f>
        <v>102578765.84999999</v>
      </c>
      <c r="G103" s="51">
        <v>96201387.290000007</v>
      </c>
      <c r="H103" s="28">
        <v>96201387.290000007</v>
      </c>
      <c r="I103" s="32">
        <v>0</v>
      </c>
      <c r="J103" s="13">
        <f>D103/C102</f>
        <v>0.11582674551225758</v>
      </c>
      <c r="K103" s="10">
        <f>I103/(C102*4.5)</f>
        <v>0</v>
      </c>
      <c r="L103" s="9">
        <f>I103/E103</f>
        <v>0</v>
      </c>
      <c r="M103" s="9">
        <f t="shared" si="9"/>
        <v>0.93782944737972795</v>
      </c>
    </row>
    <row r="104" spans="1:13" ht="15.6" x14ac:dyDescent="0.3">
      <c r="A104" s="6" t="s">
        <v>65</v>
      </c>
      <c r="B104" s="7">
        <v>1</v>
      </c>
      <c r="C104" s="46"/>
      <c r="D104" s="46">
        <v>6773089</v>
      </c>
      <c r="E104" s="46">
        <v>29364727.359999999</v>
      </c>
      <c r="F104" s="36">
        <v>29364727.350000001</v>
      </c>
      <c r="G104" s="51">
        <v>29362789.5</v>
      </c>
      <c r="H104" s="28">
        <v>29362789.5</v>
      </c>
      <c r="I104" s="32">
        <v>29362789.5</v>
      </c>
      <c r="J104" s="13">
        <f>D104/C102</f>
        <v>3.5103534916832484E-2</v>
      </c>
      <c r="K104" s="10">
        <f>I104/(C102*4.5)</f>
        <v>3.381807380055761E-2</v>
      </c>
      <c r="L104" s="9">
        <f>I104/E104</f>
        <v>0.99993400721974213</v>
      </c>
      <c r="M104" s="9">
        <f t="shared" si="9"/>
        <v>0.99993400721974213</v>
      </c>
    </row>
    <row r="105" spans="1:13" ht="15.6" x14ac:dyDescent="0.3">
      <c r="A105" s="6" t="s">
        <v>65</v>
      </c>
      <c r="B105" s="7">
        <v>1</v>
      </c>
      <c r="C105" s="46"/>
      <c r="D105" s="46">
        <v>29918384</v>
      </c>
      <c r="E105" s="46">
        <v>137325382.56</v>
      </c>
      <c r="F105" s="36">
        <v>137325382.56</v>
      </c>
      <c r="G105" s="51">
        <v>137322425.97</v>
      </c>
      <c r="H105" s="32">
        <v>0</v>
      </c>
      <c r="I105" s="32">
        <v>0</v>
      </c>
      <c r="J105" s="13">
        <f>D105/C102</f>
        <v>0.15506086475450157</v>
      </c>
      <c r="K105" s="10">
        <f>I105/($C$102*4.5)</f>
        <v>0</v>
      </c>
      <c r="L105" s="9">
        <f>I105/E105</f>
        <v>0</v>
      </c>
      <c r="M105" s="9">
        <f t="shared" si="9"/>
        <v>0.99997847018559216</v>
      </c>
    </row>
    <row r="106" spans="1:13" ht="15.6" x14ac:dyDescent="0.3">
      <c r="A106" s="6" t="s">
        <v>65</v>
      </c>
      <c r="B106" s="7">
        <v>1</v>
      </c>
      <c r="C106" s="46"/>
      <c r="D106" s="46">
        <v>20894766</v>
      </c>
      <c r="E106" s="46">
        <v>92173081.25</v>
      </c>
      <c r="F106" s="36">
        <v>92173081.25</v>
      </c>
      <c r="G106" s="51">
        <v>92173081.25</v>
      </c>
      <c r="H106" s="32">
        <v>0</v>
      </c>
      <c r="I106" s="32">
        <v>0</v>
      </c>
      <c r="J106" s="13">
        <f>D106/C102</f>
        <v>0.10829329835471588</v>
      </c>
      <c r="K106" s="10">
        <f>I106/($C$102*4.5)</f>
        <v>0</v>
      </c>
      <c r="L106" s="9">
        <f>I106/E106</f>
        <v>0</v>
      </c>
      <c r="M106" s="9">
        <f t="shared" si="9"/>
        <v>1</v>
      </c>
    </row>
    <row r="107" spans="1:13" ht="15.6" x14ac:dyDescent="0.3">
      <c r="A107" s="6" t="s">
        <v>65</v>
      </c>
      <c r="B107" s="7">
        <v>1</v>
      </c>
      <c r="C107" s="26"/>
      <c r="D107" s="46">
        <v>5133101.72</v>
      </c>
      <c r="E107" s="46">
        <v>22310000</v>
      </c>
      <c r="F107" s="36">
        <v>22304326.829999998</v>
      </c>
      <c r="G107" s="51">
        <v>22304326.829999998</v>
      </c>
      <c r="H107" s="32">
        <v>0</v>
      </c>
      <c r="I107" s="32">
        <v>0</v>
      </c>
      <c r="J107" s="13">
        <f>D107/C102</f>
        <v>2.6603816288206589E-2</v>
      </c>
      <c r="K107" s="10">
        <f>I107/($C$102*4.5)</f>
        <v>0</v>
      </c>
      <c r="L107" s="9">
        <f>I107/E107</f>
        <v>0</v>
      </c>
      <c r="M107" s="9">
        <f t="shared" si="9"/>
        <v>0.99974571178843563</v>
      </c>
    </row>
    <row r="108" spans="1:13" ht="15.6" x14ac:dyDescent="0.3">
      <c r="A108" s="6" t="s">
        <v>65</v>
      </c>
      <c r="B108" s="7">
        <v>1</v>
      </c>
      <c r="C108" s="26"/>
      <c r="D108" s="46">
        <v>24372243</v>
      </c>
      <c r="E108" s="46">
        <v>107513275.54000001</v>
      </c>
      <c r="F108" s="36">
        <v>107513275.54000001</v>
      </c>
      <c r="G108" s="51">
        <v>107513272.03</v>
      </c>
      <c r="H108" s="32">
        <v>0</v>
      </c>
      <c r="I108" s="32">
        <v>0</v>
      </c>
      <c r="J108" s="13">
        <f>D108/C102</f>
        <v>0.12631635036126443</v>
      </c>
      <c r="K108" s="10">
        <f>I108/($C$102*4.5)</f>
        <v>0</v>
      </c>
      <c r="L108" s="9">
        <f>I108/E108</f>
        <v>0</v>
      </c>
      <c r="M108" s="9">
        <f t="shared" si="9"/>
        <v>0.99999996735286889</v>
      </c>
    </row>
    <row r="109" spans="1:13" ht="15.6" x14ac:dyDescent="0.3">
      <c r="A109" s="6" t="s">
        <v>66</v>
      </c>
      <c r="B109" s="7">
        <v>1</v>
      </c>
      <c r="C109" s="47">
        <v>300000000</v>
      </c>
      <c r="D109" s="26">
        <v>36250000</v>
      </c>
      <c r="E109" s="46">
        <v>169697125</v>
      </c>
      <c r="F109" s="50">
        <v>169697125</v>
      </c>
      <c r="G109" s="51">
        <v>1415117191.9003999</v>
      </c>
      <c r="H109" s="33">
        <v>420784556.07999998</v>
      </c>
      <c r="I109" s="33">
        <v>371004963.57999998</v>
      </c>
      <c r="J109" s="22">
        <f>D109/C109</f>
        <v>0.12083333333333333</v>
      </c>
      <c r="K109" s="23">
        <f>I109/($C$109*4.5)</f>
        <v>0.27481849154074073</v>
      </c>
      <c r="L109" s="24">
        <f>I109/E109</f>
        <v>2.1862772488337678</v>
      </c>
      <c r="M109" s="9">
        <f t="shared" si="9"/>
        <v>8.3390758205267179</v>
      </c>
    </row>
    <row r="110" spans="1:13" ht="15.6" x14ac:dyDescent="0.3">
      <c r="A110" s="6" t="s">
        <v>66</v>
      </c>
      <c r="B110" s="7">
        <v>1</v>
      </c>
      <c r="C110" s="27"/>
      <c r="D110" s="26">
        <v>36250000</v>
      </c>
      <c r="E110" s="46">
        <v>155748125</v>
      </c>
      <c r="F110" s="36">
        <v>182386425</v>
      </c>
      <c r="G110" s="51">
        <v>368066082.00999999</v>
      </c>
      <c r="H110" s="28">
        <v>163395491.5</v>
      </c>
      <c r="I110" s="33">
        <v>125573343.01010001</v>
      </c>
      <c r="J110" s="13">
        <f>D110/C109</f>
        <v>0.12083333333333333</v>
      </c>
      <c r="K110" s="10">
        <f>I110/(4.5*C109)</f>
        <v>9.3017291118592596E-2</v>
      </c>
      <c r="L110" s="9">
        <f>I110/E110</f>
        <v>0.80625909949220897</v>
      </c>
      <c r="M110" s="9">
        <f t="shared" si="9"/>
        <v>2.3632135668406922</v>
      </c>
    </row>
    <row r="111" spans="1:13" ht="15.6" x14ac:dyDescent="0.3">
      <c r="A111" s="6" t="s">
        <v>66</v>
      </c>
      <c r="B111" s="7">
        <v>1</v>
      </c>
      <c r="C111" s="27"/>
      <c r="D111" s="26">
        <v>13483146.07</v>
      </c>
      <c r="E111" s="46">
        <v>60087640.460000001</v>
      </c>
      <c r="F111" s="36">
        <v>67156774.629999995</v>
      </c>
      <c r="G111" s="51">
        <v>99526333.989999995</v>
      </c>
      <c r="H111" s="32">
        <v>0</v>
      </c>
      <c r="I111" s="32">
        <v>0</v>
      </c>
      <c r="J111" s="13">
        <f>D111/C109</f>
        <v>4.4943820233333334E-2</v>
      </c>
      <c r="K111" s="10">
        <f>I111/($C$109*4.5)</f>
        <v>0</v>
      </c>
      <c r="L111" s="9">
        <f>I111/E111</f>
        <v>0</v>
      </c>
      <c r="M111" s="9">
        <f t="shared" si="9"/>
        <v>1.6563528410847503</v>
      </c>
    </row>
    <row r="112" spans="1:13" ht="15.6" x14ac:dyDescent="0.3">
      <c r="A112" s="6" t="s">
        <v>66</v>
      </c>
      <c r="B112" s="7">
        <v>1</v>
      </c>
      <c r="C112" s="27"/>
      <c r="D112" s="26">
        <v>35955056.18</v>
      </c>
      <c r="E112" s="46">
        <v>160233707.86000001</v>
      </c>
      <c r="F112" s="36">
        <v>181598202.24000001</v>
      </c>
      <c r="G112" s="51">
        <v>179162128</v>
      </c>
      <c r="H112" s="32">
        <v>0</v>
      </c>
      <c r="I112" s="32">
        <v>0</v>
      </c>
      <c r="J112" s="13">
        <f>D112/C109</f>
        <v>0.11985018726666667</v>
      </c>
      <c r="K112" s="10">
        <f t="shared" ref="K112:K115" si="10">I112/($C$109*4.5)</f>
        <v>0</v>
      </c>
      <c r="L112" s="9">
        <f>I112/E112</f>
        <v>0</v>
      </c>
      <c r="M112" s="9">
        <f t="shared" si="9"/>
        <v>1.1181300763291218</v>
      </c>
    </row>
    <row r="113" spans="1:13" ht="15.6" x14ac:dyDescent="0.3">
      <c r="A113" s="6" t="s">
        <v>66</v>
      </c>
      <c r="B113" s="7">
        <v>1</v>
      </c>
      <c r="C113" s="27"/>
      <c r="D113" s="26">
        <v>7037926.9699999997</v>
      </c>
      <c r="E113" s="46">
        <v>30238453.23</v>
      </c>
      <c r="F113" s="36">
        <v>33795918.310000002</v>
      </c>
      <c r="G113" s="51">
        <v>29989147.5</v>
      </c>
      <c r="H113" s="32">
        <v>0</v>
      </c>
      <c r="I113" s="32">
        <v>0</v>
      </c>
      <c r="J113" s="13">
        <f>D113/C109</f>
        <v>2.3459756566666667E-2</v>
      </c>
      <c r="K113" s="10">
        <f t="shared" si="10"/>
        <v>0</v>
      </c>
      <c r="L113" s="9">
        <f>I113/E113</f>
        <v>0</v>
      </c>
      <c r="M113" s="9">
        <f t="shared" si="9"/>
        <v>0.99175534118416275</v>
      </c>
    </row>
    <row r="114" spans="1:13" ht="15.6" x14ac:dyDescent="0.3">
      <c r="A114" s="6" t="s">
        <v>66</v>
      </c>
      <c r="B114" s="7">
        <v>1</v>
      </c>
      <c r="C114" s="27"/>
      <c r="D114" s="26">
        <v>18110135</v>
      </c>
      <c r="E114" s="26">
        <v>78335388.939999998</v>
      </c>
      <c r="F114" s="36">
        <v>88780104.579999998</v>
      </c>
      <c r="G114" s="51">
        <v>0</v>
      </c>
      <c r="H114" s="32">
        <v>0</v>
      </c>
      <c r="I114" s="32">
        <v>0</v>
      </c>
      <c r="J114" s="13">
        <f>D114/C109</f>
        <v>6.0367116666666665E-2</v>
      </c>
      <c r="K114" s="10">
        <f t="shared" si="10"/>
        <v>0</v>
      </c>
      <c r="L114" s="9">
        <f>I114/E114</f>
        <v>0</v>
      </c>
      <c r="M114" s="9">
        <f t="shared" si="9"/>
        <v>0</v>
      </c>
    </row>
    <row r="115" spans="1:13" ht="15.6" x14ac:dyDescent="0.3">
      <c r="A115" s="6" t="s">
        <v>66</v>
      </c>
      <c r="B115" s="7">
        <v>1</v>
      </c>
      <c r="C115" s="27"/>
      <c r="D115" s="26">
        <v>20521073</v>
      </c>
      <c r="E115" s="26">
        <v>88763901.260000005</v>
      </c>
      <c r="F115" s="36">
        <v>100599087.8</v>
      </c>
      <c r="G115" s="51">
        <v>0</v>
      </c>
      <c r="H115" s="32">
        <v>0</v>
      </c>
      <c r="I115" s="32">
        <v>0</v>
      </c>
      <c r="J115" s="13">
        <f>D115/C109</f>
        <v>6.840357666666666E-2</v>
      </c>
      <c r="K115" s="10">
        <f t="shared" si="10"/>
        <v>0</v>
      </c>
      <c r="L115" s="9">
        <f>I115/E115</f>
        <v>0</v>
      </c>
      <c r="M115" s="9">
        <f t="shared" si="9"/>
        <v>0</v>
      </c>
    </row>
    <row r="116" spans="1:13" ht="15.6" x14ac:dyDescent="0.3">
      <c r="A116" s="6" t="s">
        <v>66</v>
      </c>
      <c r="B116" s="7">
        <v>1</v>
      </c>
      <c r="C116" s="27"/>
      <c r="D116" s="26">
        <v>312911</v>
      </c>
      <c r="E116" s="26">
        <v>1353496.53</v>
      </c>
      <c r="F116" s="36">
        <v>1503881.18</v>
      </c>
      <c r="G116" s="51">
        <v>1353233.84</v>
      </c>
      <c r="H116" s="32">
        <v>0</v>
      </c>
      <c r="I116" s="32">
        <v>0</v>
      </c>
      <c r="J116" s="13">
        <f>D116/C109</f>
        <v>1.0430366666666668E-3</v>
      </c>
      <c r="K116" s="10">
        <f>I116/($C$109*4.5)</f>
        <v>0</v>
      </c>
      <c r="L116" s="9">
        <f>I116/E116</f>
        <v>0</v>
      </c>
      <c r="M116" s="9">
        <f t="shared" si="9"/>
        <v>0.99980591749282144</v>
      </c>
    </row>
    <row r="117" spans="1:13" ht="15.6" x14ac:dyDescent="0.3">
      <c r="A117" s="6" t="s">
        <v>67</v>
      </c>
      <c r="B117" s="7">
        <v>1</v>
      </c>
      <c r="C117" s="27">
        <v>53500000</v>
      </c>
      <c r="D117" s="27">
        <v>10000000</v>
      </c>
      <c r="E117" s="27">
        <v>43355000</v>
      </c>
      <c r="F117" s="36">
        <v>48455715.75</v>
      </c>
      <c r="G117" s="51">
        <v>56293550.689999998</v>
      </c>
      <c r="H117" s="32">
        <v>0</v>
      </c>
      <c r="I117" s="32">
        <v>0</v>
      </c>
      <c r="J117" s="13">
        <f>D117/C117</f>
        <v>0.18691588785046728</v>
      </c>
      <c r="K117" s="10">
        <f>I117/(C117*4.5)</f>
        <v>0</v>
      </c>
      <c r="L117" s="9">
        <f>I117/E117</f>
        <v>0</v>
      </c>
      <c r="M117" s="9">
        <f t="shared" si="9"/>
        <v>1.2984327226386807</v>
      </c>
    </row>
    <row r="118" spans="1:13" ht="15.6" x14ac:dyDescent="0.3">
      <c r="A118" s="6" t="s">
        <v>67</v>
      </c>
      <c r="B118" s="7">
        <v>1</v>
      </c>
      <c r="C118" s="27"/>
      <c r="D118" s="27">
        <v>17103450</v>
      </c>
      <c r="E118" s="27">
        <v>73703897</v>
      </c>
      <c r="F118" s="36">
        <v>81074286.790000007</v>
      </c>
      <c r="G118" s="51">
        <v>0</v>
      </c>
      <c r="H118" s="32">
        <v>0</v>
      </c>
      <c r="I118" s="32">
        <v>0</v>
      </c>
      <c r="J118" s="13">
        <f>D118/C117</f>
        <v>0.31969065420560749</v>
      </c>
      <c r="K118" s="10">
        <f>I118/(C117*4.5)</f>
        <v>0</v>
      </c>
      <c r="L118" s="9">
        <f>I118/E118</f>
        <v>0</v>
      </c>
      <c r="M118" s="9">
        <f t="shared" si="9"/>
        <v>0</v>
      </c>
    </row>
    <row r="119" spans="1:13" ht="15.6" x14ac:dyDescent="0.3">
      <c r="A119" s="6" t="s">
        <v>67</v>
      </c>
      <c r="B119" s="7">
        <v>1</v>
      </c>
      <c r="C119" s="27"/>
      <c r="D119" s="27">
        <v>3040450</v>
      </c>
      <c r="E119" s="27">
        <v>13102211.18</v>
      </c>
      <c r="F119" s="36">
        <v>14412432.300000001</v>
      </c>
      <c r="G119" s="51">
        <v>0</v>
      </c>
      <c r="H119" s="32">
        <v>0</v>
      </c>
      <c r="I119" s="32">
        <v>0</v>
      </c>
      <c r="J119" s="13">
        <f>D119/C117</f>
        <v>5.6830841121495328E-2</v>
      </c>
      <c r="K119" s="10">
        <f>I119/(C117*4.5)</f>
        <v>0</v>
      </c>
      <c r="L119" s="9">
        <f>I119/E119</f>
        <v>0</v>
      </c>
      <c r="M119" s="9">
        <f t="shared" si="9"/>
        <v>0</v>
      </c>
    </row>
    <row r="120" spans="1:13" ht="15.6" x14ac:dyDescent="0.3">
      <c r="A120" s="6" t="s">
        <v>67</v>
      </c>
      <c r="B120" s="7">
        <v>1</v>
      </c>
      <c r="C120" s="27"/>
      <c r="D120" s="27">
        <v>8500000</v>
      </c>
      <c r="E120" s="27">
        <v>36412300</v>
      </c>
      <c r="F120" s="36">
        <v>40696100</v>
      </c>
      <c r="G120" s="51">
        <v>0</v>
      </c>
      <c r="H120" s="32">
        <v>0</v>
      </c>
      <c r="I120" s="32">
        <v>0</v>
      </c>
      <c r="J120" s="13">
        <f>D120/C117</f>
        <v>0.15887850467289719</v>
      </c>
      <c r="K120" s="10">
        <f>I120/(C117*4.5)</f>
        <v>0</v>
      </c>
      <c r="L120" s="9">
        <f>I120/E120</f>
        <v>0</v>
      </c>
      <c r="M120" s="9">
        <f t="shared" si="9"/>
        <v>0</v>
      </c>
    </row>
    <row r="121" spans="1:13" ht="15.6" x14ac:dyDescent="0.3">
      <c r="A121" s="6" t="s">
        <v>68</v>
      </c>
      <c r="B121" s="7">
        <v>1</v>
      </c>
      <c r="C121" s="27">
        <v>276570786</v>
      </c>
      <c r="D121" s="27">
        <v>54517000</v>
      </c>
      <c r="E121" s="27">
        <v>242955010.5</v>
      </c>
      <c r="F121" s="36">
        <v>277250520.48000002</v>
      </c>
      <c r="G121" s="51">
        <v>251192083.77000001</v>
      </c>
      <c r="H121" s="28">
        <v>240058623.34</v>
      </c>
      <c r="I121" s="28">
        <v>240058623.34</v>
      </c>
      <c r="J121" s="13">
        <f>D121/C121</f>
        <v>0.19711771003897716</v>
      </c>
      <c r="K121" s="10">
        <f>I121/(C121*4.5)</f>
        <v>0.1928850169382034</v>
      </c>
      <c r="L121" s="9">
        <f>I121/E121</f>
        <v>0.98807850410642184</v>
      </c>
      <c r="M121" s="9">
        <f t="shared" si="9"/>
        <v>1.0339036978617899</v>
      </c>
    </row>
    <row r="122" spans="1:13" ht="15.6" x14ac:dyDescent="0.3">
      <c r="A122" s="6" t="s">
        <v>68</v>
      </c>
      <c r="B122" s="7">
        <v>1</v>
      </c>
      <c r="C122" s="47"/>
      <c r="D122" s="50">
        <v>8595506</v>
      </c>
      <c r="E122" s="50">
        <v>39453372.539999999</v>
      </c>
      <c r="F122" s="50">
        <v>39453372.539999999</v>
      </c>
      <c r="G122" s="51">
        <v>39453372.539999999</v>
      </c>
      <c r="H122" s="32">
        <v>0</v>
      </c>
      <c r="I122" s="32">
        <v>0</v>
      </c>
      <c r="J122" s="22">
        <f>D122/C121</f>
        <v>3.1078864562361985E-2</v>
      </c>
      <c r="K122" s="23">
        <f>I122/($C$121*4.5)</f>
        <v>0</v>
      </c>
      <c r="L122" s="24">
        <f>I122/E122</f>
        <v>0</v>
      </c>
      <c r="M122" s="9">
        <f t="shared" si="9"/>
        <v>1</v>
      </c>
    </row>
    <row r="123" spans="1:13" ht="15.6" x14ac:dyDescent="0.3">
      <c r="A123" s="6" t="s">
        <v>68</v>
      </c>
      <c r="B123" s="7">
        <v>1</v>
      </c>
      <c r="C123" s="26"/>
      <c r="D123" s="27">
        <v>22359551</v>
      </c>
      <c r="E123" s="27">
        <v>102630339.09</v>
      </c>
      <c r="F123" s="36">
        <v>102630339.09</v>
      </c>
      <c r="G123" s="51">
        <v>102630337.56999999</v>
      </c>
      <c r="H123" s="32">
        <v>0</v>
      </c>
      <c r="I123" s="32">
        <v>0</v>
      </c>
      <c r="J123" s="13">
        <f>D123/C121</f>
        <v>8.0845671820161072E-2</v>
      </c>
      <c r="K123" s="10">
        <f>I123/(C121*4.5)</f>
        <v>0</v>
      </c>
      <c r="L123" s="9">
        <f>I123/E123</f>
        <v>0</v>
      </c>
      <c r="M123" s="9">
        <f t="shared" si="9"/>
        <v>0.99999998518956457</v>
      </c>
    </row>
    <row r="124" spans="1:13" ht="15.6" x14ac:dyDescent="0.3">
      <c r="A124" s="6" t="s">
        <v>68</v>
      </c>
      <c r="B124" s="7">
        <v>1</v>
      </c>
      <c r="C124" s="46"/>
      <c r="D124" s="27">
        <v>16275000</v>
      </c>
      <c r="E124" s="27">
        <v>70145250</v>
      </c>
      <c r="F124" s="36">
        <v>70139321.810000002</v>
      </c>
      <c r="G124" s="51">
        <v>70139321.799999997</v>
      </c>
      <c r="H124" s="32">
        <v>0</v>
      </c>
      <c r="I124" s="32">
        <v>0</v>
      </c>
      <c r="J124" s="13">
        <f>D124/C121</f>
        <v>5.8845694570213936E-2</v>
      </c>
      <c r="K124" s="10">
        <f>I124/(C121*4.5)</f>
        <v>0</v>
      </c>
      <c r="L124" s="9">
        <f>I124/E124</f>
        <v>0</v>
      </c>
      <c r="M124" s="9">
        <f t="shared" si="9"/>
        <v>0.99991548679347497</v>
      </c>
    </row>
    <row r="125" spans="1:13" ht="15.6" x14ac:dyDescent="0.3">
      <c r="A125" s="6" t="s">
        <v>68</v>
      </c>
      <c r="B125" s="7">
        <v>1</v>
      </c>
      <c r="C125" s="46"/>
      <c r="D125" s="27">
        <v>44472517</v>
      </c>
      <c r="E125" s="27">
        <v>193290900.63999999</v>
      </c>
      <c r="F125" s="36">
        <v>172628753.46000001</v>
      </c>
      <c r="G125" s="51">
        <v>503007176.57999998</v>
      </c>
      <c r="H125" s="32">
        <v>0</v>
      </c>
      <c r="I125" s="32">
        <v>0</v>
      </c>
      <c r="J125" s="13">
        <f>D125/C121</f>
        <v>0.16079976357300441</v>
      </c>
      <c r="K125" s="10">
        <f>I125/(C121*4.5)</f>
        <v>0</v>
      </c>
      <c r="L125" s="9">
        <f>I125/E125</f>
        <v>0</v>
      </c>
      <c r="M125" s="9">
        <f t="shared" si="9"/>
        <v>2.602332416655452</v>
      </c>
    </row>
    <row r="126" spans="1:13" ht="15.6" x14ac:dyDescent="0.3">
      <c r="A126" s="6" t="s">
        <v>68</v>
      </c>
      <c r="B126" s="7">
        <v>1</v>
      </c>
      <c r="C126" s="27"/>
      <c r="D126" s="27">
        <v>3664937.98</v>
      </c>
      <c r="E126" s="27">
        <v>15852689.23</v>
      </c>
      <c r="F126" s="36">
        <v>15852689.23</v>
      </c>
      <c r="G126" s="51">
        <v>15852689.23</v>
      </c>
      <c r="H126" s="32">
        <v>0</v>
      </c>
      <c r="I126" s="32">
        <v>0</v>
      </c>
      <c r="J126" s="13">
        <f>D126/C121</f>
        <v>1.3251356128409022E-2</v>
      </c>
      <c r="K126" s="10">
        <f>I126/(C121*4.5)</f>
        <v>0</v>
      </c>
      <c r="L126" s="9">
        <f>I126/E126</f>
        <v>0</v>
      </c>
      <c r="M126" s="9">
        <f t="shared" si="9"/>
        <v>1</v>
      </c>
    </row>
    <row r="127" spans="1:13" ht="15.6" x14ac:dyDescent="0.3">
      <c r="A127" s="6" t="s">
        <v>68</v>
      </c>
      <c r="B127" s="7">
        <v>1</v>
      </c>
      <c r="C127" s="27"/>
      <c r="D127" s="27">
        <v>13802402</v>
      </c>
      <c r="E127" s="27">
        <v>59609813.759999998</v>
      </c>
      <c r="F127" s="36">
        <v>66622733.020000003</v>
      </c>
      <c r="G127" s="51">
        <v>0</v>
      </c>
      <c r="H127" s="32">
        <v>0</v>
      </c>
      <c r="I127" s="32">
        <v>0</v>
      </c>
      <c r="J127" s="13">
        <f>D127/C121</f>
        <v>4.9905495080019041E-2</v>
      </c>
      <c r="K127" s="10">
        <f>I127/(C121*4.5)</f>
        <v>0</v>
      </c>
      <c r="L127" s="9">
        <f>I127/E127</f>
        <v>0</v>
      </c>
      <c r="M127" s="9">
        <f t="shared" si="9"/>
        <v>0</v>
      </c>
    </row>
    <row r="128" spans="1:13" ht="15.6" x14ac:dyDescent="0.3">
      <c r="A128" s="6" t="s">
        <v>69</v>
      </c>
      <c r="B128" s="7">
        <v>1</v>
      </c>
      <c r="C128" s="27">
        <v>16539326</v>
      </c>
      <c r="D128" s="27">
        <v>3056180</v>
      </c>
      <c r="E128" s="27">
        <v>13481726.83</v>
      </c>
      <c r="F128" s="36">
        <v>13481726.83</v>
      </c>
      <c r="G128" s="51">
        <v>13481726.83</v>
      </c>
      <c r="H128" s="28">
        <v>13481726.83</v>
      </c>
      <c r="I128" s="28">
        <v>13481726.83</v>
      </c>
      <c r="J128" s="13">
        <f>D128/C128</f>
        <v>0.18478262052516528</v>
      </c>
      <c r="K128" s="10">
        <f>I128/(C128*4.5)</f>
        <v>0.18114034970684753</v>
      </c>
      <c r="L128" s="9">
        <f>I128/E128</f>
        <v>1</v>
      </c>
      <c r="M128" s="9">
        <f t="shared" si="9"/>
        <v>1</v>
      </c>
    </row>
    <row r="129" spans="1:15" ht="15.6" x14ac:dyDescent="0.3">
      <c r="A129" s="6" t="s">
        <v>70</v>
      </c>
      <c r="B129" s="7">
        <v>1</v>
      </c>
      <c r="C129" s="27">
        <v>30000000</v>
      </c>
      <c r="D129" s="48">
        <v>13135544.050000001</v>
      </c>
      <c r="E129" s="48">
        <v>56605000</v>
      </c>
      <c r="F129" s="36">
        <f>E129</f>
        <v>56605000</v>
      </c>
      <c r="G129" s="51">
        <v>56462266.460000001</v>
      </c>
      <c r="H129" s="32">
        <v>0</v>
      </c>
      <c r="I129" s="32">
        <v>0</v>
      </c>
      <c r="J129" s="13">
        <f>D129/C129</f>
        <v>0.43785146833333338</v>
      </c>
      <c r="K129" s="10">
        <f>I129/(C129*4.5)</f>
        <v>0</v>
      </c>
      <c r="L129" s="9">
        <f>I129/E129</f>
        <v>0</v>
      </c>
      <c r="M129" s="9">
        <f t="shared" si="9"/>
        <v>0.99747842876071025</v>
      </c>
      <c r="O129" s="18"/>
    </row>
    <row r="130" spans="1:15" ht="15.6" x14ac:dyDescent="0.3">
      <c r="A130" s="6" t="s">
        <v>71</v>
      </c>
      <c r="B130" s="7">
        <v>1</v>
      </c>
      <c r="C130" s="27">
        <v>91685393</v>
      </c>
      <c r="D130" s="27">
        <v>42696629</v>
      </c>
      <c r="E130" s="27">
        <v>189935954.11000001</v>
      </c>
      <c r="F130" s="27">
        <v>189935954.11000001</v>
      </c>
      <c r="G130" s="51">
        <v>189935954.09999999</v>
      </c>
      <c r="H130" s="28">
        <v>189935954.09999999</v>
      </c>
      <c r="I130" s="28">
        <v>189935954.09999999</v>
      </c>
      <c r="J130" s="13">
        <f>D130/C130</f>
        <v>0.46568627349396868</v>
      </c>
      <c r="K130" s="10">
        <f>I130/(C130*4.5)</f>
        <v>0.46035675279267219</v>
      </c>
      <c r="L130" s="9">
        <f>I130/E130</f>
        <v>0.99999999994735056</v>
      </c>
      <c r="M130" s="9">
        <f t="shared" si="9"/>
        <v>0.99999999994735056</v>
      </c>
    </row>
    <row r="131" spans="1:15" ht="15.6" x14ac:dyDescent="0.3">
      <c r="A131" s="6" t="s">
        <v>71</v>
      </c>
      <c r="B131" s="7">
        <v>1</v>
      </c>
      <c r="C131" s="27"/>
      <c r="D131" s="27">
        <v>13483146</v>
      </c>
      <c r="E131" s="27">
        <v>59478201.950000003</v>
      </c>
      <c r="F131" s="36">
        <v>59478201.939999998</v>
      </c>
      <c r="G131" s="51">
        <v>0</v>
      </c>
      <c r="H131" s="32">
        <v>0</v>
      </c>
      <c r="I131" s="32">
        <v>0</v>
      </c>
      <c r="J131" s="13">
        <f>D131/C130</f>
        <v>0.14705882320862168</v>
      </c>
      <c r="K131" s="10">
        <f>I131/(C130*4.5)</f>
        <v>0</v>
      </c>
      <c r="L131" s="9">
        <f>I131/E131</f>
        <v>0</v>
      </c>
      <c r="M131" s="9">
        <f t="shared" si="9"/>
        <v>0</v>
      </c>
    </row>
    <row r="132" spans="1:15" ht="15.6" x14ac:dyDescent="0.3">
      <c r="A132" s="6" t="s">
        <v>71</v>
      </c>
      <c r="B132" s="7">
        <v>1</v>
      </c>
      <c r="C132" s="27"/>
      <c r="D132" s="27">
        <v>4943820</v>
      </c>
      <c r="E132" s="27">
        <v>21808673.170000002</v>
      </c>
      <c r="F132" s="36">
        <v>21808673.16</v>
      </c>
      <c r="G132" s="51">
        <v>0</v>
      </c>
      <c r="H132" s="32">
        <v>0</v>
      </c>
      <c r="I132" s="32">
        <v>0</v>
      </c>
      <c r="J132" s="13">
        <f>D132/C130</f>
        <v>5.3921566328455392E-2</v>
      </c>
      <c r="K132" s="10">
        <f>I132/(C130*4.5)</f>
        <v>0</v>
      </c>
      <c r="L132" s="9">
        <f>I132/E132</f>
        <v>0</v>
      </c>
      <c r="M132" s="9">
        <f t="shared" si="9"/>
        <v>0</v>
      </c>
    </row>
    <row r="133" spans="1:15" ht="15.6" x14ac:dyDescent="0.3">
      <c r="A133" s="6" t="s">
        <v>71</v>
      </c>
      <c r="B133" s="7">
        <v>1</v>
      </c>
      <c r="C133" s="27"/>
      <c r="D133" s="27">
        <v>30561798</v>
      </c>
      <c r="E133" s="27">
        <v>134817259.52000001</v>
      </c>
      <c r="F133" s="36">
        <v>134817259.50999999</v>
      </c>
      <c r="G133" s="51">
        <v>134817259.50999999</v>
      </c>
      <c r="H133" s="32">
        <v>0</v>
      </c>
      <c r="I133" s="32">
        <v>0</v>
      </c>
      <c r="J133" s="13">
        <f>D133/C130</f>
        <v>0.33333333696895429</v>
      </c>
      <c r="K133" s="10">
        <f>I133/(C130*4.5)</f>
        <v>0</v>
      </c>
      <c r="L133" s="9">
        <f>I133/E133</f>
        <v>0</v>
      </c>
      <c r="M133" s="9">
        <f t="shared" si="9"/>
        <v>0.99999999992582533</v>
      </c>
    </row>
    <row r="134" spans="1:15" ht="15.6" x14ac:dyDescent="0.3">
      <c r="A134" s="6" t="s">
        <v>72</v>
      </c>
      <c r="B134" s="7">
        <v>1</v>
      </c>
      <c r="C134" s="27">
        <v>106406563</v>
      </c>
      <c r="D134" s="27">
        <v>40000000</v>
      </c>
      <c r="E134" s="27">
        <v>171352000</v>
      </c>
      <c r="F134" s="27">
        <v>194270330</v>
      </c>
      <c r="G134" s="51">
        <v>203620183.46990001</v>
      </c>
      <c r="H134" s="28">
        <v>193440007.7599</v>
      </c>
      <c r="I134" s="28">
        <v>0</v>
      </c>
      <c r="J134" s="13">
        <f>D134/C134</f>
        <v>0.37591666220813841</v>
      </c>
      <c r="K134" s="10">
        <f>I134/(C130*4.5)</f>
        <v>0</v>
      </c>
      <c r="L134" s="9">
        <f>I134/E134</f>
        <v>0</v>
      </c>
      <c r="M134" s="9">
        <f t="shared" si="9"/>
        <v>1.1883151843567628</v>
      </c>
    </row>
    <row r="135" spans="1:15" ht="15.6" x14ac:dyDescent="0.3">
      <c r="A135" s="6" t="s">
        <v>72</v>
      </c>
      <c r="B135" s="7">
        <v>1</v>
      </c>
      <c r="C135" s="27"/>
      <c r="D135" s="27">
        <v>6223000</v>
      </c>
      <c r="E135" s="27">
        <v>26737119.5</v>
      </c>
      <c r="F135" s="36">
        <v>26737119.5</v>
      </c>
      <c r="G135" s="51">
        <v>42708654.880000003</v>
      </c>
      <c r="H135" s="32">
        <v>0</v>
      </c>
      <c r="I135" s="32">
        <v>0</v>
      </c>
      <c r="J135" s="13">
        <f>D135/C134</f>
        <v>5.8483234723031137E-2</v>
      </c>
      <c r="K135" s="10">
        <f>I135/(C130*4.5)</f>
        <v>0</v>
      </c>
      <c r="L135" s="9">
        <f>I135/E135</f>
        <v>0</v>
      </c>
      <c r="M135" s="9">
        <f t="shared" si="9"/>
        <v>1.597354377684552</v>
      </c>
    </row>
    <row r="136" spans="1:15" ht="15.6" x14ac:dyDescent="0.3">
      <c r="A136" s="6" t="s">
        <v>72</v>
      </c>
      <c r="B136" s="7">
        <v>1</v>
      </c>
      <c r="C136" s="27"/>
      <c r="D136" s="27">
        <v>4343500</v>
      </c>
      <c r="E136" s="27">
        <v>18661847.75</v>
      </c>
      <c r="F136" s="36">
        <v>18661847.75</v>
      </c>
      <c r="G136" s="51">
        <v>15674314.9</v>
      </c>
      <c r="H136" s="32">
        <v>0</v>
      </c>
      <c r="I136" s="32">
        <v>0</v>
      </c>
      <c r="J136" s="13">
        <f>D136/C134</f>
        <v>4.0819850557526231E-2</v>
      </c>
      <c r="K136" s="10">
        <f>I136/(C134*4.5)</f>
        <v>0</v>
      </c>
      <c r="L136" s="9">
        <f>I136/E136</f>
        <v>0</v>
      </c>
      <c r="M136" s="9">
        <f t="shared" si="9"/>
        <v>0.83991226967329646</v>
      </c>
    </row>
    <row r="137" spans="1:15" ht="15.6" x14ac:dyDescent="0.3">
      <c r="A137" s="6" t="s">
        <v>73</v>
      </c>
      <c r="B137" s="7">
        <v>1</v>
      </c>
      <c r="C137" s="27">
        <v>35000000</v>
      </c>
      <c r="D137" s="27">
        <v>35000000</v>
      </c>
      <c r="E137" s="27">
        <v>150377500</v>
      </c>
      <c r="F137" s="36">
        <v>150377500</v>
      </c>
      <c r="G137" s="51">
        <v>150377499.44010001</v>
      </c>
      <c r="H137" s="32">
        <v>0</v>
      </c>
      <c r="I137" s="32">
        <v>0</v>
      </c>
      <c r="J137" s="13">
        <f>D137/C137</f>
        <v>1</v>
      </c>
      <c r="K137" s="10">
        <f>I137/(C134*4.5)</f>
        <v>0</v>
      </c>
      <c r="L137" s="9">
        <f>I137/E137</f>
        <v>0</v>
      </c>
      <c r="M137" s="9">
        <f t="shared" si="9"/>
        <v>0.99999999627670377</v>
      </c>
    </row>
    <row r="138" spans="1:15" ht="15.6" x14ac:dyDescent="0.3">
      <c r="A138" s="6" t="s">
        <v>74</v>
      </c>
      <c r="B138" s="7">
        <v>1</v>
      </c>
      <c r="C138" s="27">
        <v>8000000</v>
      </c>
      <c r="D138" s="27">
        <v>8000000</v>
      </c>
      <c r="E138" s="27">
        <v>34684000</v>
      </c>
      <c r="F138" s="36">
        <v>38764468.539999999</v>
      </c>
      <c r="G138" s="51">
        <v>35219168.939999998</v>
      </c>
      <c r="H138" s="32">
        <v>0</v>
      </c>
      <c r="I138" s="32">
        <v>0</v>
      </c>
      <c r="J138" s="13">
        <f>D138/C138</f>
        <v>1</v>
      </c>
      <c r="K138" s="10">
        <f>I138/(C134*4.5)</f>
        <v>0</v>
      </c>
      <c r="L138" s="9">
        <f>I138/E138</f>
        <v>0</v>
      </c>
      <c r="M138" s="9">
        <f t="shared" si="9"/>
        <v>1.0154298506515973</v>
      </c>
    </row>
    <row r="139" spans="1:15" ht="15.6" x14ac:dyDescent="0.3">
      <c r="A139" s="6" t="s">
        <v>75</v>
      </c>
      <c r="B139" s="7">
        <v>1</v>
      </c>
      <c r="C139" s="27">
        <v>100000000</v>
      </c>
      <c r="D139" s="27">
        <v>70000000</v>
      </c>
      <c r="E139" s="47">
        <v>324401000</v>
      </c>
      <c r="F139" s="50">
        <v>362565822.98000002</v>
      </c>
      <c r="G139" s="51">
        <v>262132258.1322</v>
      </c>
      <c r="H139" s="32">
        <v>187202490.8021</v>
      </c>
      <c r="I139" s="32">
        <v>178393018.3813</v>
      </c>
      <c r="J139" s="13">
        <f>D139/C139</f>
        <v>0.7</v>
      </c>
      <c r="K139" s="10">
        <f>I139/(C139*4.5)</f>
        <v>0.39642892973622224</v>
      </c>
      <c r="L139" s="9">
        <f>I139/E139</f>
        <v>0.54991513090680977</v>
      </c>
      <c r="M139" s="9">
        <f t="shared" si="9"/>
        <v>0.80805009273152673</v>
      </c>
    </row>
    <row r="140" spans="1:15" ht="15.6" x14ac:dyDescent="0.3">
      <c r="A140" s="6" t="s">
        <v>75</v>
      </c>
      <c r="B140" s="7">
        <v>1</v>
      </c>
      <c r="C140" s="27"/>
      <c r="D140" s="46">
        <v>14831460.67</v>
      </c>
      <c r="E140" s="46">
        <v>64054112.340000004</v>
      </c>
      <c r="F140" s="50">
        <v>71589890.280000001</v>
      </c>
      <c r="G140" s="51">
        <v>0</v>
      </c>
      <c r="H140" s="32">
        <v>0</v>
      </c>
      <c r="I140" s="32">
        <v>0</v>
      </c>
      <c r="J140" s="13">
        <f>D140/C139</f>
        <v>0.14831460669999999</v>
      </c>
      <c r="K140" s="10">
        <f>I140/(C139*4.5)</f>
        <v>0</v>
      </c>
      <c r="L140" s="9">
        <f>I140/E140</f>
        <v>0</v>
      </c>
      <c r="M140" s="9">
        <f t="shared" si="9"/>
        <v>0</v>
      </c>
    </row>
    <row r="141" spans="1:15" ht="15.6" x14ac:dyDescent="0.3">
      <c r="A141" s="6" t="s">
        <v>76</v>
      </c>
      <c r="B141" s="7">
        <v>1</v>
      </c>
      <c r="C141" s="27">
        <v>30958245</v>
      </c>
      <c r="D141" s="46">
        <v>16000000</v>
      </c>
      <c r="E141" s="46">
        <v>68540800</v>
      </c>
      <c r="F141" s="50">
        <v>76156444.450000003</v>
      </c>
      <c r="G141" s="51">
        <v>0</v>
      </c>
      <c r="H141" s="32">
        <v>0</v>
      </c>
      <c r="I141" s="32">
        <v>0</v>
      </c>
      <c r="J141" s="13">
        <f>D141/C141</f>
        <v>0.51682516240826959</v>
      </c>
      <c r="K141" s="10">
        <f>I141/(C141*4.5)</f>
        <v>0</v>
      </c>
      <c r="L141" s="9">
        <f>I141/E141</f>
        <v>0</v>
      </c>
      <c r="M141" s="9">
        <f t="shared" si="9"/>
        <v>0</v>
      </c>
    </row>
    <row r="142" spans="1:15" ht="15.6" x14ac:dyDescent="0.3">
      <c r="A142" s="6" t="s">
        <v>77</v>
      </c>
      <c r="B142" s="7">
        <v>1</v>
      </c>
      <c r="C142" s="27">
        <v>32000000</v>
      </c>
      <c r="D142" s="46">
        <v>25000000</v>
      </c>
      <c r="E142" s="46">
        <v>111412500</v>
      </c>
      <c r="F142" s="50">
        <v>124519850.84</v>
      </c>
      <c r="G142" s="51">
        <v>208146995.48609999</v>
      </c>
      <c r="H142" s="28">
        <v>131893335.7087</v>
      </c>
      <c r="I142" s="34">
        <v>0</v>
      </c>
      <c r="J142" s="13">
        <f>D142/C142</f>
        <v>0.78125</v>
      </c>
      <c r="K142" s="10">
        <f>I142/(C142*4.5)</f>
        <v>0</v>
      </c>
      <c r="L142" s="9">
        <f>I142/E142</f>
        <v>0</v>
      </c>
      <c r="M142" s="9">
        <f t="shared" si="9"/>
        <v>1.8682553168280038</v>
      </c>
    </row>
    <row r="143" spans="1:15" ht="15.6" x14ac:dyDescent="0.3">
      <c r="A143" s="6" t="s">
        <v>78</v>
      </c>
      <c r="B143" s="7">
        <v>1</v>
      </c>
      <c r="C143" s="27">
        <v>5000000</v>
      </c>
      <c r="D143" s="46">
        <v>2800000</v>
      </c>
      <c r="E143" s="46">
        <v>12139400</v>
      </c>
      <c r="F143" s="50">
        <v>12139400</v>
      </c>
      <c r="G143" s="51">
        <v>11420126.060799999</v>
      </c>
      <c r="H143" s="32">
        <v>11420126.060799999</v>
      </c>
      <c r="I143" s="34">
        <v>11420126.060799999</v>
      </c>
      <c r="J143" s="13">
        <f>D143/C143</f>
        <v>0.56000000000000005</v>
      </c>
      <c r="K143" s="10">
        <f>I143/(C143*4.5)</f>
        <v>0.5075611582577777</v>
      </c>
      <c r="L143" s="9">
        <f>I143/E143</f>
        <v>0.9407488064319488</v>
      </c>
      <c r="M143" s="9">
        <f t="shared" si="9"/>
        <v>0.9407488064319488</v>
      </c>
    </row>
    <row r="144" spans="1:15" ht="15.6" x14ac:dyDescent="0.3">
      <c r="A144" s="6" t="s">
        <v>79</v>
      </c>
      <c r="B144" s="7">
        <v>1</v>
      </c>
      <c r="C144" s="27">
        <v>40000000</v>
      </c>
      <c r="D144" s="46">
        <v>40000000</v>
      </c>
      <c r="E144" s="46">
        <v>177940000</v>
      </c>
      <c r="F144" s="50">
        <v>197711111.09</v>
      </c>
      <c r="G144" s="51">
        <v>250828719.84</v>
      </c>
      <c r="H144" s="32">
        <v>154209623.47999999</v>
      </c>
      <c r="I144" s="32">
        <v>68803691.299999997</v>
      </c>
      <c r="J144" s="13">
        <f>D144/C144</f>
        <v>1</v>
      </c>
      <c r="K144" s="10">
        <f>I144/(C144*4.5)</f>
        <v>0.38224272944444443</v>
      </c>
      <c r="L144" s="9">
        <f>I144/E144</f>
        <v>0.38666792907721703</v>
      </c>
      <c r="M144" s="9">
        <f t="shared" si="9"/>
        <v>1.4096252660447341</v>
      </c>
    </row>
    <row r="145" spans="1:13" ht="15.6" x14ac:dyDescent="0.3">
      <c r="A145" s="6" t="s">
        <v>80</v>
      </c>
      <c r="B145" s="7">
        <v>1</v>
      </c>
      <c r="C145" s="27">
        <v>36000000</v>
      </c>
      <c r="D145" s="46">
        <v>36000000</v>
      </c>
      <c r="E145" s="46">
        <v>158806800</v>
      </c>
      <c r="F145" s="50">
        <v>176452000</v>
      </c>
      <c r="G145" s="51">
        <v>318396347.13050002</v>
      </c>
      <c r="H145" s="32">
        <v>100031604.88</v>
      </c>
      <c r="I145" s="32">
        <v>55101784.419600002</v>
      </c>
      <c r="J145" s="13">
        <f>D145/C145</f>
        <v>1</v>
      </c>
      <c r="K145" s="10">
        <f>I145/(C145*4.5)</f>
        <v>0.34013447172592592</v>
      </c>
      <c r="L145" s="9">
        <f>I145/E145</f>
        <v>0.34697370905779856</v>
      </c>
      <c r="M145" s="9">
        <f t="shared" si="9"/>
        <v>2.0049289270390185</v>
      </c>
    </row>
    <row r="146" spans="1:13" ht="15.6" x14ac:dyDescent="0.3">
      <c r="A146" s="6" t="s">
        <v>81</v>
      </c>
      <c r="B146" s="7">
        <v>1</v>
      </c>
      <c r="C146" s="27">
        <v>32750000</v>
      </c>
      <c r="D146" s="46">
        <v>32750000</v>
      </c>
      <c r="E146" s="46">
        <v>145688375</v>
      </c>
      <c r="F146" s="50">
        <v>161875972.22</v>
      </c>
      <c r="G146" s="51">
        <v>187261644.22870001</v>
      </c>
      <c r="H146" s="32">
        <v>100520524.4531</v>
      </c>
      <c r="I146" s="32">
        <v>63272442.153099999</v>
      </c>
      <c r="J146" s="13">
        <f>D146/C146</f>
        <v>1</v>
      </c>
      <c r="K146" s="10">
        <f>I146/(C146*4.5)</f>
        <v>0.42932954811263779</v>
      </c>
      <c r="L146" s="9">
        <f>I146/E146</f>
        <v>0.434299868833735</v>
      </c>
      <c r="M146" s="9">
        <f t="shared" si="9"/>
        <v>1.2853574914861945</v>
      </c>
    </row>
    <row r="147" spans="1:13" ht="15.6" x14ac:dyDescent="0.3">
      <c r="A147" s="6" t="s">
        <v>82</v>
      </c>
      <c r="B147" s="7">
        <v>1</v>
      </c>
      <c r="C147" s="27">
        <v>9250000</v>
      </c>
      <c r="D147" s="26">
        <v>5000000</v>
      </c>
      <c r="E147" s="46">
        <v>21677500</v>
      </c>
      <c r="F147" s="50">
        <v>21677500</v>
      </c>
      <c r="G147" s="51">
        <v>20487104</v>
      </c>
      <c r="H147" s="34">
        <v>0</v>
      </c>
      <c r="I147" s="34">
        <v>0</v>
      </c>
      <c r="J147" s="13">
        <f>D147/C147</f>
        <v>0.54054054054054057</v>
      </c>
      <c r="K147" s="10">
        <f>I147/(C147*4.5)</f>
        <v>0</v>
      </c>
      <c r="L147" s="9">
        <f>I147/E147</f>
        <v>0</v>
      </c>
      <c r="M147" s="9">
        <f t="shared" si="9"/>
        <v>0.94508610310229502</v>
      </c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03DD7CDC32D34AAF41115F56D72253" ma:contentTypeVersion="18" ma:contentTypeDescription="Utwórz nowy dokument." ma:contentTypeScope="" ma:versionID="06630ba011e23a5e47c3e38a6fe8e578">
  <xsd:schema xmlns:xsd="http://www.w3.org/2001/XMLSchema" xmlns:xs="http://www.w3.org/2001/XMLSchema" xmlns:p="http://schemas.microsoft.com/office/2006/metadata/properties" xmlns:ns2="dd923e78-97f0-4770-8d88-52d928478cb8" xmlns:ns3="8a2d8800-91b9-4637-8fd6-918cc8b97657" targetNamespace="http://schemas.microsoft.com/office/2006/metadata/properties" ma:root="true" ma:fieldsID="efaf8862f6c5be3925bff8fad1c0ec4a" ns2:_="" ns3:_="">
    <xsd:import namespace="dd923e78-97f0-4770-8d88-52d928478cb8"/>
    <xsd:import namespace="8a2d8800-91b9-4637-8fd6-918cc8b97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3e78-97f0-4770-8d88-52d928478c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d8800-91b9-4637-8fd6-918cc8b97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1b5ce88-e526-48ce-a46c-cf01a8e5cca3}" ma:internalName="TaxCatchAll" ma:showField="CatchAllData" ma:web="8a2d8800-91b9-4637-8fd6-918cc8b97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23e78-97f0-4770-8d88-52d928478cb8">
      <Terms xmlns="http://schemas.microsoft.com/office/infopath/2007/PartnerControls"/>
    </lcf76f155ced4ddcb4097134ff3c332f>
    <TaxCatchAll xmlns="8a2d8800-91b9-4637-8fd6-918cc8b97657" xsi:nil="true"/>
  </documentManagement>
</p:properties>
</file>

<file path=customXml/itemProps1.xml><?xml version="1.0" encoding="utf-8"?>
<ds:datastoreItem xmlns:ds="http://schemas.openxmlformats.org/officeDocument/2006/customXml" ds:itemID="{5D677245-D3BA-4912-BC33-CF54167C6DCD}"/>
</file>

<file path=customXml/itemProps2.xml><?xml version="1.0" encoding="utf-8"?>
<ds:datastoreItem xmlns:ds="http://schemas.openxmlformats.org/officeDocument/2006/customXml" ds:itemID="{DA2C2085-C0E6-422D-B7DB-468340458538}"/>
</file>

<file path=customXml/itemProps3.xml><?xml version="1.0" encoding="utf-8"?>
<ds:datastoreItem xmlns:ds="http://schemas.openxmlformats.org/officeDocument/2006/customXml" ds:itemID="{3FD82A6A-96BC-40B5-8794-D8513F593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Górecka-Ojdana</dc:creator>
  <cp:lastModifiedBy>Anna Górecka-Ojdana</cp:lastModifiedBy>
  <dcterms:created xsi:type="dcterms:W3CDTF">2025-01-17T14:26:48Z</dcterms:created>
  <dcterms:modified xsi:type="dcterms:W3CDTF">2025-01-22T09:34:19Z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0x010100FE03DD7CDC32D34AAF41115F56D72253</vt:lpwstr>
  </property>
</Properties>
</file>