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20490" windowHeight="7320" tabRatio="928" firstSheet="5" activeTab="5"/>
  </bookViews>
  <sheets>
    <sheet name="Tytuł" sheetId="13" r:id="rId1"/>
    <sheet name="Spis treści i instrukcja" sheetId="15" r:id="rId2"/>
    <sheet name="Wskaźniki cały projekt" sheetId="12" r:id="rId3"/>
    <sheet name="instalacje fotowoltaiczne" sheetId="6" r:id="rId4"/>
    <sheet name="kolektory słoneczne" sheetId="8" r:id="rId5"/>
    <sheet name="pompa ciepła c.w.u." sheetId="9" r:id="rId6"/>
    <sheet name="pompa ciepła c.o. z c.w.u" sheetId="10" r:id="rId7"/>
    <sheet name="kotły na biomasę" sheetId="11" r:id="rId8"/>
    <sheet name="magazyny energii" sheetId="1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sd20">[1]ceny_ciepła!$N$27</definedName>
    <definedName name="__6_Czerwiec">#REF!</definedName>
    <definedName name="__sd20">[1]ceny_ciepła!$N$27</definedName>
    <definedName name="_xlnm._FilterDatabase" localSheetId="3" hidden="1">'instalacje fotowoltaiczne'!#REF!</definedName>
    <definedName name="_xlnm._FilterDatabase" localSheetId="4" hidden="1">'kolektory słoneczne'!#REF!</definedName>
    <definedName name="_xlnm._FilterDatabase" localSheetId="7" hidden="1">'kotły na biomasę'!#REF!</definedName>
    <definedName name="_xlnm._FilterDatabase" localSheetId="6" hidden="1">'pompa ciepła c.o. z c.w.u'!#REF!</definedName>
    <definedName name="_xlnm._FilterDatabase" localSheetId="5" hidden="1">'pompa ciepła c.w.u.'!$A$20:$J$24</definedName>
    <definedName name="_xlnm._FilterDatabase" localSheetId="2" hidden="1">'Wskaźniki cały projekt'!#REF!</definedName>
    <definedName name="_sd20">[1]ceny_ciepła!$N$27</definedName>
    <definedName name="_WP1">#REF!</definedName>
    <definedName name="Aktywa">#REF!</definedName>
    <definedName name="_xlnm.Database">#REF!</definedName>
    <definedName name="BAZY">#REF!</definedName>
    <definedName name="bazy1">#REF!</definedName>
    <definedName name="BAZY2">#REF!</definedName>
    <definedName name="BS">#REF!,#REF!</definedName>
    <definedName name="BW">#REF!</definedName>
    <definedName name="Bzmian">#REF!</definedName>
    <definedName name="ccc">[2]og.przem!#REF!</definedName>
    <definedName name="Ceny_netto_brutto_w_taryfie">[3]C!$M$28:$N$36</definedName>
    <definedName name="CF">#REF!</definedName>
    <definedName name="cf_2">#REF!</definedName>
    <definedName name="cf_rojek">#REF!</definedName>
    <definedName name="CFG">#REF!</definedName>
    <definedName name="Druckbereich_MI">#REF!</definedName>
    <definedName name="EXP">#REF!</definedName>
    <definedName name="h">#REF!</definedName>
    <definedName name="handel">#REF!</definedName>
    <definedName name="hhh">[4]Dane1!$B$2:$Z$277,[4]Dane1!$AQ$2:$AU$277</definedName>
    <definedName name="IBEX">#REF!,#REF!</definedName>
    <definedName name="IS">#REF!</definedName>
    <definedName name="monika">#REF!</definedName>
    <definedName name="_xlnm.Print_Area" localSheetId="3">'instalacje fotowoltaiczne'!$A$1:$I$38</definedName>
    <definedName name="_xlnm.Print_Area" localSheetId="4">'kolektory słoneczne'!$A$1:$I$36</definedName>
    <definedName name="_xlnm.Print_Area" localSheetId="7">'kotły na biomasę'!$A$1:$I$35</definedName>
    <definedName name="_xlnm.Print_Area" localSheetId="6">'pompa ciepła c.o. z c.w.u'!$A$1:$U$35</definedName>
    <definedName name="_xlnm.Print_Area" localSheetId="5">'pompa ciepła c.w.u.'!$A$1:$J$43</definedName>
    <definedName name="_xlnm.Print_Area" localSheetId="2">'Wskaźniki cały projekt'!$A$1:$D$24</definedName>
    <definedName name="OGOL1T">[5]Dane1!$B$2:$Z$277,[5]Dane1!$AQ$2:$AU$277</definedName>
    <definedName name="om">[1]ceny_ciepła!$N$31</definedName>
    <definedName name="os">[6]taryfy!$F$15</definedName>
    <definedName name="osoby">#REF!</definedName>
    <definedName name="oz">[1]ceny_ciepła!$N$32</definedName>
    <definedName name="Pasywa">#REF!</definedName>
    <definedName name="PołaniecBezpośrednie">[7]pr.przem.!#REF!</definedName>
    <definedName name="PołaniecPośrednie">[7]og.przem!#REF!</definedName>
    <definedName name="PołaniecPośrednie1">[7]og.przem!#REF!</definedName>
    <definedName name="PołaniecUsługi">[8]zb.p.przem.!$Y$16</definedName>
    <definedName name="PołBezp">[7]pr.przem.!#REF!</definedName>
    <definedName name="przybory">#REF!</definedName>
    <definedName name="REJON">#REF!</definedName>
    <definedName name="rejon2">#REF!</definedName>
    <definedName name="RW">#REF!</definedName>
    <definedName name="SB">#REF!</definedName>
    <definedName name="sd">[6]ceny_ciepła!$F$26</definedName>
    <definedName name="sdpiw0">[1]ceny_ciepła!$N$29</definedName>
    <definedName name="sdpiw1">[1]ceny_ciepła!$N$30</definedName>
    <definedName name="TAB_06">#REF!</definedName>
    <definedName name="Tab_3a">#REF!</definedName>
    <definedName name="tpiw0">[1]ceny_ciepła!$N$25</definedName>
    <definedName name="tpiw1">[1]ceny_ciepła!$N$26</definedName>
    <definedName name="twm">[1]ceny_ciepła!$N$22</definedName>
    <definedName name="two">[6]ceny_ciepła!$F$23</definedName>
    <definedName name="tz">[1]ceny_ciepła!$N$24</definedName>
    <definedName name="tzo">[6]ceny_ciepła!$F$24</definedName>
    <definedName name="UGI">#REF!</definedName>
    <definedName name="WP1_4KW">#REF!</definedName>
    <definedName name="WP1_KW">#REF!</definedName>
    <definedName name="WP1_W1">#REF!</definedName>
    <definedName name="wydruk">#REF!</definedName>
    <definedName name="WZ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4" l="1"/>
  <c r="I13" i="14" s="1"/>
  <c r="C32" i="14"/>
  <c r="I29" i="6" l="1"/>
  <c r="I30" i="6"/>
  <c r="I32" i="6"/>
  <c r="I33" i="6"/>
  <c r="I34" i="6"/>
  <c r="I36" i="6"/>
  <c r="I37" i="6"/>
  <c r="I28" i="6"/>
  <c r="M8" i="8" l="1"/>
  <c r="M5" i="8"/>
  <c r="F27" i="11" l="1"/>
  <c r="H27" i="11"/>
  <c r="I27" i="11"/>
  <c r="F28" i="11"/>
  <c r="H28" i="11"/>
  <c r="I28" i="11" s="1"/>
  <c r="F29" i="11"/>
  <c r="H29" i="11"/>
  <c r="I29" i="11" s="1"/>
  <c r="F30" i="11"/>
  <c r="H30" i="11"/>
  <c r="I30" i="11"/>
  <c r="F31" i="11"/>
  <c r="H31" i="11"/>
  <c r="I31" i="11" s="1"/>
  <c r="F32" i="11"/>
  <c r="H32" i="11"/>
  <c r="I32" i="11" s="1"/>
  <c r="F25" i="11"/>
  <c r="H25" i="11"/>
  <c r="I25" i="11" s="1"/>
  <c r="F26" i="11"/>
  <c r="H26" i="11"/>
  <c r="I26" i="11" s="1"/>
  <c r="F24" i="11" l="1"/>
  <c r="F23" i="1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 s="1"/>
  <c r="T33" i="10"/>
  <c r="U33" i="10" s="1"/>
  <c r="T34" i="10"/>
  <c r="U34" i="10" s="1"/>
  <c r="T25" i="10"/>
  <c r="U25" i="10" s="1"/>
  <c r="R26" i="10"/>
  <c r="R27" i="10"/>
  <c r="R28" i="10"/>
  <c r="R29" i="10"/>
  <c r="R30" i="10"/>
  <c r="R31" i="10"/>
  <c r="R32" i="10"/>
  <c r="R33" i="10"/>
  <c r="R34" i="10"/>
  <c r="R25" i="10"/>
  <c r="F28" i="10"/>
  <c r="F29" i="10"/>
  <c r="F30" i="10"/>
  <c r="F31" i="10"/>
  <c r="F32" i="10"/>
  <c r="F33" i="10"/>
  <c r="F34" i="10"/>
  <c r="F26" i="10"/>
  <c r="F27" i="10"/>
  <c r="F25" i="10"/>
  <c r="H27" i="10"/>
  <c r="I27" i="10" s="1"/>
  <c r="H28" i="10"/>
  <c r="I28" i="10" s="1"/>
  <c r="H29" i="10"/>
  <c r="I29" i="10" s="1"/>
  <c r="H30" i="10"/>
  <c r="I30" i="10" s="1"/>
  <c r="F26" i="8"/>
  <c r="G26" i="8" s="1"/>
  <c r="I24" i="9"/>
  <c r="J24" i="9" s="1"/>
  <c r="I25" i="9"/>
  <c r="J25" i="9" s="1"/>
  <c r="I26" i="9"/>
  <c r="J26" i="9" s="1"/>
  <c r="I27" i="9"/>
  <c r="J27" i="9" s="1"/>
  <c r="I28" i="9"/>
  <c r="J28" i="9" s="1"/>
  <c r="I29" i="9"/>
  <c r="J29" i="9" s="1"/>
  <c r="I30" i="9"/>
  <c r="J30" i="9" s="1"/>
  <c r="I31" i="9"/>
  <c r="J31" i="9" s="1"/>
  <c r="I32" i="9"/>
  <c r="J32" i="9" s="1"/>
  <c r="I33" i="9"/>
  <c r="J33" i="9" s="1"/>
  <c r="I34" i="9"/>
  <c r="J34" i="9" s="1"/>
  <c r="I35" i="9"/>
  <c r="J35" i="9" s="1"/>
  <c r="I36" i="9"/>
  <c r="J36" i="9" s="1"/>
  <c r="I37" i="9"/>
  <c r="J37" i="9" s="1"/>
  <c r="I38" i="9"/>
  <c r="J38" i="9" s="1"/>
  <c r="I39" i="9"/>
  <c r="J39" i="9" s="1"/>
  <c r="I40" i="9"/>
  <c r="J40" i="9" s="1"/>
  <c r="H26" i="8" l="1"/>
  <c r="I26" i="8" s="1"/>
  <c r="P13" i="9" l="1"/>
  <c r="D7" i="12" l="1"/>
  <c r="F28" i="8"/>
  <c r="G28" i="8" s="1"/>
  <c r="H27" i="8" l="1"/>
  <c r="H28" i="8"/>
  <c r="I28" i="8" s="1"/>
  <c r="H29" i="8"/>
  <c r="H30" i="8"/>
  <c r="H31" i="8"/>
  <c r="H32" i="8"/>
  <c r="H33" i="8"/>
  <c r="H34" i="8"/>
  <c r="H35" i="8"/>
  <c r="H24" i="11"/>
  <c r="I24" i="11" s="1"/>
  <c r="H23" i="11"/>
  <c r="I23" i="11" s="1"/>
  <c r="H34" i="10"/>
  <c r="I34" i="10" s="1"/>
  <c r="H33" i="10"/>
  <c r="I33" i="10" s="1"/>
  <c r="H32" i="10"/>
  <c r="I32" i="10" s="1"/>
  <c r="H31" i="10"/>
  <c r="I31" i="10" s="1"/>
  <c r="H26" i="10"/>
  <c r="I26" i="10" s="1"/>
  <c r="H25" i="10"/>
  <c r="I25" i="10" s="1"/>
  <c r="D6" i="12" l="1"/>
  <c r="D5" i="12"/>
  <c r="D4" i="12"/>
  <c r="E28" i="6" l="1"/>
  <c r="F28" i="6" s="1"/>
  <c r="D13" i="12" l="1"/>
  <c r="I14" i="14" l="1"/>
  <c r="D14" i="12" s="1"/>
  <c r="G38" i="6"/>
  <c r="I11" i="6" s="1"/>
  <c r="D11" i="12" s="1"/>
  <c r="F27" i="8"/>
  <c r="F29" i="8"/>
  <c r="F30" i="8"/>
  <c r="F31" i="8"/>
  <c r="I31" i="8" s="1"/>
  <c r="F32" i="8"/>
  <c r="I32" i="8" s="1"/>
  <c r="F33" i="8"/>
  <c r="I33" i="8" s="1"/>
  <c r="F34" i="8"/>
  <c r="I34" i="8" s="1"/>
  <c r="F35" i="8"/>
  <c r="I35" i="8" s="1"/>
  <c r="I29" i="8" l="1"/>
  <c r="G29" i="8"/>
  <c r="I30" i="8"/>
  <c r="G30" i="8"/>
  <c r="I27" i="8"/>
  <c r="G27" i="8"/>
  <c r="D34" i="8"/>
  <c r="D35" i="8"/>
  <c r="G36" i="8" l="1"/>
  <c r="I12" i="8" s="1"/>
  <c r="C33" i="11"/>
  <c r="I9" i="11"/>
  <c r="R35" i="10"/>
  <c r="O35" i="10"/>
  <c r="F35" i="10"/>
  <c r="C35" i="10"/>
  <c r="C41" i="9"/>
  <c r="I9" i="9" s="1"/>
  <c r="I22" i="9"/>
  <c r="J22" i="9" s="1"/>
  <c r="I23" i="9"/>
  <c r="J23" i="9" s="1"/>
  <c r="I21" i="9"/>
  <c r="J21" i="9" s="1"/>
  <c r="P19" i="9"/>
  <c r="Q16" i="9"/>
  <c r="P20" i="9"/>
  <c r="P21" i="9" s="1"/>
  <c r="Q8" i="9"/>
  <c r="Q13" i="9" s="1"/>
  <c r="D31" i="8"/>
  <c r="D32" i="8"/>
  <c r="D33" i="8"/>
  <c r="E29" i="6"/>
  <c r="F29" i="6" s="1"/>
  <c r="E30" i="6"/>
  <c r="E31" i="6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H35" i="6"/>
  <c r="I35" i="6" s="1"/>
  <c r="D30" i="8"/>
  <c r="D29" i="8"/>
  <c r="D28" i="8"/>
  <c r="D27" i="8"/>
  <c r="D26" i="8"/>
  <c r="I9" i="10" l="1"/>
  <c r="Q20" i="9"/>
  <c r="Q21" i="9" s="1"/>
  <c r="D36" i="8"/>
  <c r="I9" i="8" s="1"/>
  <c r="E38" i="6"/>
  <c r="I8" i="6" s="1"/>
  <c r="D8" i="12" s="1"/>
  <c r="I33" i="11"/>
  <c r="H10" i="11" s="1"/>
  <c r="F33" i="11"/>
  <c r="I35" i="10"/>
  <c r="U35" i="10"/>
  <c r="Q19" i="9"/>
  <c r="D9" i="12" l="1"/>
  <c r="H10" i="10"/>
  <c r="G41" i="9"/>
  <c r="I12" i="9" s="1"/>
  <c r="D12" i="12" s="1"/>
  <c r="I36" i="8"/>
  <c r="H10" i="8" s="1"/>
  <c r="J41" i="9" l="1"/>
  <c r="H10" i="9" s="1"/>
  <c r="F31" i="6" l="1"/>
  <c r="F30" i="6"/>
  <c r="H31" i="6" l="1"/>
  <c r="I31" i="6" s="1"/>
  <c r="I38" i="6" l="1"/>
  <c r="H10" i="6" s="1"/>
  <c r="C10" i="12" s="1"/>
</calcChain>
</file>

<file path=xl/sharedStrings.xml><?xml version="1.0" encoding="utf-8"?>
<sst xmlns="http://schemas.openxmlformats.org/spreadsheetml/2006/main" count="363" uniqueCount="155">
  <si>
    <t>Wskaźniki dla projektu z zakresu Odnawialnych Źródeł Energii (OZE) - FESL 2021-2027</t>
  </si>
  <si>
    <t>Tytuł projektu:</t>
  </si>
  <si>
    <t xml:space="preserve">Numer projektu (jeśli nadano): </t>
  </si>
  <si>
    <t xml:space="preserve">Nazwa beneficjenta: </t>
  </si>
  <si>
    <t>Miejscowość:</t>
  </si>
  <si>
    <t>Data:</t>
  </si>
  <si>
    <t xml:space="preserve">SPIS TREŚCI </t>
  </si>
  <si>
    <t>Zakładka</t>
  </si>
  <si>
    <t>Tytuł</t>
  </si>
  <si>
    <t>Wskaźniki - cały projekt</t>
  </si>
  <si>
    <t>Wskaźniki - instalacje fotowoltaiczne</t>
  </si>
  <si>
    <t>Wskaźniki - kolektory słoneczne</t>
  </si>
  <si>
    <t>Wskaźniki - pompa ciepła c.w.u.</t>
  </si>
  <si>
    <t xml:space="preserve">Wskaźniki - pompa ciepła c.o. z c.w.u. </t>
  </si>
  <si>
    <t>Wskaźniki - kocioł na biomasę</t>
  </si>
  <si>
    <t>Wskaźniki - magazyny energii</t>
  </si>
  <si>
    <r>
      <rPr>
        <b/>
        <sz val="10"/>
        <color theme="1"/>
        <rFont val="Arial"/>
        <family val="2"/>
        <charset val="238"/>
      </rPr>
      <t>Instrukcja:</t>
    </r>
    <r>
      <rPr>
        <sz val="10"/>
        <color theme="1"/>
        <rFont val="Arial"/>
        <family val="2"/>
        <charset val="238"/>
      </rPr>
      <t xml:space="preserve">
1. Niniejszy plik służy do szacowania oraz rozliczania wartości wskaźników dla projektów dofinansowanych w ramach FE SL 2021-2027 z zakresu odnawialnych źródeł energii (OZE)
2. Niniejszy plik należy dostosować do specyfiki projektu - usunąć nadmierne arkusze / zmodyfikować arkusze uwzględniając specyfikę danego projektu. Nie należy usuwać arkusza zbiorczego: "Wskaźniki cały projekt".
3. W przypadku modyfikacji formuł i wartości składowych należy oznaczyć kolorem te zmiany oraz wyjaśnić powód zmian. 
4. Co do zasady należy uzupełniać / modyfikować wartości oznaczone kolorem żółtym.
5. Plik należy załączyć do wniosku o dofinansowanie, nie usuwając formuł liczących.
6. W arkuszach znajdują się tabele pomocnicze z określonymi parametrami, które powinny być stosowane do wyliczeń. 
7. Wartości z arkusza "Wskaźniki cały projekt" należy przepisać do części G1 oraz G2 wniosku o dofinansowanie.</t>
    </r>
  </si>
  <si>
    <t>Wskaźniki dla projektu</t>
  </si>
  <si>
    <t>Wartość bazowa</t>
  </si>
  <si>
    <t>Wartość docelowa</t>
  </si>
  <si>
    <t>Liczba wybudowanych jednostek wytwarzania energii elektrycznej z OZE (szt.)</t>
  </si>
  <si>
    <t>Liczba zmodernizowanych jednostek wytwarzania energii elektrycznej z OZE (szt.)</t>
  </si>
  <si>
    <t>Liczba wybudowanych jednostek wytwarzania energii cieplnej z OZE (szt.)</t>
  </si>
  <si>
    <t>Liczba zmodernizowanych jednostek wytwarzania energii cieplnej z OZE (szt.)</t>
  </si>
  <si>
    <t>Dodatkowa zdolność wytwarzania energii elektrycznej ze źródeł OZE (MW)</t>
  </si>
  <si>
    <t>Dodatkowa zdolność wytwarzania energii cieplnej ze źródeł odnawialnych (MW)</t>
  </si>
  <si>
    <t>Szacowana emisja gazów cieplarnianych (tony równoważnika CO2/rok)</t>
  </si>
  <si>
    <t>Ilość wytworzonej energii elektrycznej ze źródeł OZE (MWh/rok)</t>
  </si>
  <si>
    <t>Ilość wytworzonej energii cieplnej ze źródeł OZE (MWh/rok)</t>
  </si>
  <si>
    <t>Liczba powstałych magazynów energii cieplnej (szt.)</t>
  </si>
  <si>
    <t>Liczba powstałych magazynów energii elektrycznej (szt.)</t>
  </si>
  <si>
    <t>Grunty zrekultywowane wykorzystywane jako tereny zielone, pod budowę lokali socjalnych lub pod działalność gospodarczą lub inną</t>
  </si>
  <si>
    <t>Powierzchnia wspieranych zrekultywowanych gruntów</t>
  </si>
  <si>
    <t>Liczba przedsięwzięć proekologicznych</t>
  </si>
  <si>
    <t xml:space="preserve">Liczba wspartych społeczności energetycznych działających w zakresie energii odnawialnej </t>
  </si>
  <si>
    <t>Liczba przeprowadzonych kampanii informacyjno-edukacyjnych kształtujących świadomość ekologiczną</t>
  </si>
  <si>
    <t>Liczba obiektów dostosowanych do potrzeb osób z niepełnosprawnościami (EFRR/FST/FS)</t>
  </si>
  <si>
    <t>Liczba projektów, w których sfinansowano koszty racjonalnych usprawnień dla osób z niepełnosprawnościami (EFRR/FST/FS)</t>
  </si>
  <si>
    <t>Wspierane strategie zintegrowanego rozwoju terytorialnego</t>
  </si>
  <si>
    <t>Ludność objęta projektami w ramach strategii zintegrowanego rozwoju terytorialnego</t>
  </si>
  <si>
    <t>Należy wypełniać tylko żółte pola</t>
  </si>
  <si>
    <t>Wskaźniki dla instalacji fotowoltaicznych</t>
  </si>
  <si>
    <t>Dodatkowa zdolność wytwarzania energii cieplnej ze źródeł odnawialnych (MWt)</t>
  </si>
  <si>
    <t>Rozwiązania w zakresie magazynowania energii elektrycznej (MWh)</t>
  </si>
  <si>
    <t>Założenia: moc instalacji x nasłonecznienie terenu (1025) x sprawność instalacji (90%) 
Energia słoneczna - potencjał teoretyczny, promieniowanie całkowite w województwie śląskim: 1025 kWh/m2/rok. (https://www.slaskie.pl/images/oze/oze_2.pdf str 58)
Wskaźnik emisji CO2 dla dla odbiorców końcowych energii elektrycznej = 0,708 t/MWh (źródło: „WSKAŹNIKI EMISYJNOŚCI CO2, SO2, NOx, CO i pyłu całkowitego DLA ENERGII ELEKTRYCZNEJ 
na podstawie informacji zawartych w Krajowej bazie o emisjach gazów cieplarnianych i innych substancji za 2021rok”).
W przypadku instalacji OZE należy przyjąć, że wartość docelowa wskaźnika "Szacowana emisja gazów cieplarnianych" to 0. Wartość bazowa to uniknięta emisja dwutlenku węgla.</t>
  </si>
  <si>
    <t>Instalacja fotowoltaiczna - energia elektryczna</t>
  </si>
  <si>
    <t>LP.</t>
  </si>
  <si>
    <t xml:space="preserve">Adres inwestycji /rodzaj instalacji </t>
  </si>
  <si>
    <t>Zakładana moc minimum pojedynczego panela (w kWp)</t>
  </si>
  <si>
    <t>Zakładana liczba paneli</t>
  </si>
  <si>
    <t>Moc instalacji w (kWp)</t>
  </si>
  <si>
    <t>Kontrolna wartość produkcji energii (MWh)</t>
  </si>
  <si>
    <t>Ilość wytworzonej energii elektrycznej ze źródeł OZE (MWh/rok) - Energia produkowana przez kolektory  (MWh) z uwzględnieniem optymalizatorów, itp. (docelowo weryfikacja na podstawie odczytów)</t>
  </si>
  <si>
    <t>Wskaźnik emisji do CO2 (ton/MWhe)</t>
  </si>
  <si>
    <t>Szacowana emisja gazów cieplarnianych [t CO2/rok]</t>
  </si>
  <si>
    <t>…</t>
  </si>
  <si>
    <t>RAZEM</t>
  </si>
  <si>
    <t>Wskaźniki dla kolektorów słonecznych</t>
  </si>
  <si>
    <t>Tabela pomocnicza</t>
  </si>
  <si>
    <t>Rodzaj źródła ciepła</t>
  </si>
  <si>
    <t>Wskaźniki emisji</t>
  </si>
  <si>
    <t>Jednostki</t>
  </si>
  <si>
    <t>węgiel kamienny</t>
  </si>
  <si>
    <t>kg/GJ</t>
  </si>
  <si>
    <t>węgiel brunatny</t>
  </si>
  <si>
    <t>olej opałowy</t>
  </si>
  <si>
    <t>gaz ziemny</t>
  </si>
  <si>
    <t>drewno opałowe i odpady pochodzenia drzewnego</t>
  </si>
  <si>
    <t>energia elektryczna</t>
  </si>
  <si>
    <t>t/MWh</t>
  </si>
  <si>
    <t>kocioł na biomasę</t>
  </si>
  <si>
    <t>W przypadku instalacji OZE należy przyjąć, że wartość docelowa wskaźnika "Szacowana emisja gazów cieplarnianych" to 0. Wartość bazowa to uniknięta emisja dwutlenku węgla.
Wskaźniki emisji: na podstawie informacji zawartych w Krajowej bazie o emisjach gazów cieplarnianych i innych substancji za 2021rok (opublikowane w grudniu 2022r).
dla energii elektrycznej = 0,708 t/MWh (źródło: „WSKAŹNIKI EMISYJNOŚCI CO2, SO2, NOx, CO i pyłu całkowitego DLA ENERGII ELEKTRYCZNEJ - str 4)
Wartości opałowe i wskaźniki emisji CO2 wg danych do raportowania w ramach Systemu Handlu Uprawnieniami do Emisji (KOBIZE: Warszawa, grudzień 2022 r.):
Tabela 12: Węgiel kamienny = 94,25kg/GJ; Węgiel brunatny = 111,41kg/GJ
Tabela 15: Olej opałowy = 77,75kg/GJ; Gaz ziemny = 55,39kg/GJ
Tabela 16: Drewno opałowe i odpady pochodzenia drzewnego = 112kg/GJ</t>
  </si>
  <si>
    <t>Specyfikacja kolektora - przyjęte parametry minimum</t>
  </si>
  <si>
    <t>Dana</t>
  </si>
  <si>
    <t>Jednostka</t>
  </si>
  <si>
    <t xml:space="preserve">moc jednej płyty kolektora słonecznego </t>
  </si>
  <si>
    <t>kW</t>
  </si>
  <si>
    <t>energia produkowana przez kolektor 
(roczne pozyskanie energii )</t>
  </si>
  <si>
    <t>kWh/m2</t>
  </si>
  <si>
    <t>powierzchnia czynna na jednej płycie kolektora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</si>
  <si>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</si>
  <si>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t>Kolektory słoneczne do ciepłej wody użytkowej - energia cieplna</t>
  </si>
  <si>
    <t xml:space="preserve">Liczba płyt </t>
  </si>
  <si>
    <t>Moc (w kW)</t>
  </si>
  <si>
    <t>Źódło istniejące</t>
  </si>
  <si>
    <t>Ilość wytworzonej energii cieplnej ze źródeł OZE (MWh/rok) - Energia produkowana przez kolektory  (MWh) z uwzględnieniem optymalizatorów, itp. (docelowo na podstawie odczytów)</t>
  </si>
  <si>
    <t>Wskaźnik emisji CO2  - energia elektryczna: t/MWh; pozostałe źródła ciepła: kg/GJ</t>
  </si>
  <si>
    <t>Tabela pomocnicza 1</t>
  </si>
  <si>
    <t>Wskaźniki dla powietrznych pomp ciepła c.w.u</t>
  </si>
  <si>
    <t>Charakterystyka systemu</t>
  </si>
  <si>
    <t>Wartości dla budynku - stan istniejący</t>
  </si>
  <si>
    <t>Wartości dla budynku - stan po modernizacji - pompa ciepła</t>
  </si>
  <si>
    <t>(1)</t>
  </si>
  <si>
    <t>(2)</t>
  </si>
  <si>
    <t>(3)</t>
  </si>
  <si>
    <r>
      <t>ciepło właściwe wody c</t>
    </r>
    <r>
      <rPr>
        <vertAlign val="subscript"/>
        <sz val="10"/>
        <color theme="9" tint="-0.249977111117893"/>
        <rFont val="Arial"/>
        <family val="2"/>
        <charset val="238"/>
      </rPr>
      <t>w</t>
    </r>
  </si>
  <si>
    <t>kJ/(kg*dK)</t>
  </si>
  <si>
    <t>Tabela pomocnicza 3 - sprawność wytwarzania ciepła</t>
  </si>
  <si>
    <t>gęstość wody  ρ</t>
  </si>
  <si>
    <r>
      <t>kg/m</t>
    </r>
    <r>
      <rPr>
        <vertAlign val="superscript"/>
        <sz val="10"/>
        <rFont val="Arial"/>
        <family val="2"/>
        <charset val="238"/>
      </rPr>
      <t>3</t>
    </r>
  </si>
  <si>
    <t>węgiel, ekogroszek, miał</t>
  </si>
  <si>
    <r>
      <t>jednostkowe dobowe zużycie ciepłej wody    V</t>
    </r>
    <r>
      <rPr>
        <vertAlign val="subscript"/>
        <sz val="10"/>
        <color theme="9" tint="-0.249977111117893"/>
        <rFont val="Arial"/>
        <family val="2"/>
        <charset val="238"/>
      </rPr>
      <t>wi</t>
    </r>
  </si>
  <si>
    <r>
      <t>dm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*dzień)</t>
    </r>
  </si>
  <si>
    <t>gaz</t>
  </si>
  <si>
    <r>
      <t>powierzchnia ogrzewana A</t>
    </r>
    <r>
      <rPr>
        <vertAlign val="subscript"/>
        <sz val="10"/>
        <color theme="9" tint="-0.249977111117893"/>
        <rFont val="Arial"/>
        <family val="2"/>
        <charset val="238"/>
      </rPr>
      <t>f</t>
    </r>
    <r>
      <rPr>
        <sz val="10"/>
        <color theme="9" tint="-0.249977111117893"/>
        <rFont val="Arial"/>
        <family val="2"/>
        <charset val="238"/>
      </rPr>
      <t xml:space="preserve">  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</si>
  <si>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</si>
  <si>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temperatura ciepłej wody użytkowej w zaworze czerpalnym θ</t>
    </r>
    <r>
      <rPr>
        <vertAlign val="subscript"/>
        <sz val="10"/>
        <color theme="9" tint="-0.249977111117893"/>
        <rFont val="Arial"/>
        <family val="2"/>
        <charset val="238"/>
      </rPr>
      <t>cw</t>
    </r>
  </si>
  <si>
    <r>
      <t>0</t>
    </r>
    <r>
      <rPr>
        <sz val="10"/>
        <rFont val="Arial"/>
        <family val="2"/>
        <charset val="238"/>
      </rPr>
      <t>C</t>
    </r>
  </si>
  <si>
    <t>olej</t>
  </si>
  <si>
    <r>
      <t>temperatura wody przed podgrzaniem θ</t>
    </r>
    <r>
      <rPr>
        <vertAlign val="subscript"/>
        <sz val="10"/>
        <color theme="9" tint="-0.249977111117893"/>
        <rFont val="Arial"/>
        <family val="2"/>
        <charset val="238"/>
      </rPr>
      <t>0</t>
    </r>
  </si>
  <si>
    <r>
      <t>współczynnik korekcyjny ze wzgl. na przerwy w użytkowanu k</t>
    </r>
    <r>
      <rPr>
        <vertAlign val="subscript"/>
        <sz val="10"/>
        <color theme="9" tint="-0.249977111117893"/>
        <rFont val="Arial"/>
        <family val="2"/>
        <charset val="238"/>
      </rPr>
      <t>R</t>
    </r>
  </si>
  <si>
    <t>-</t>
  </si>
  <si>
    <r>
      <t>liczba dni w roku t</t>
    </r>
    <r>
      <rPr>
        <vertAlign val="subscript"/>
        <sz val="10"/>
        <color theme="9" tint="-0.249977111117893"/>
        <rFont val="Arial"/>
        <family val="2"/>
        <charset val="238"/>
      </rPr>
      <t xml:space="preserve">R </t>
    </r>
  </si>
  <si>
    <t>dzień</t>
  </si>
  <si>
    <t>roczne zapotrzebowanie ciepła użytkowego</t>
  </si>
  <si>
    <t>kWh/rok</t>
  </si>
  <si>
    <t>wpisz wylicznie do kolumny G/1000</t>
  </si>
  <si>
    <r>
      <t>Q</t>
    </r>
    <r>
      <rPr>
        <vertAlign val="subscript"/>
        <sz val="10"/>
        <color theme="9" tint="-0.249977111117893"/>
        <rFont val="Arial"/>
        <family val="2"/>
        <charset val="238"/>
      </rPr>
      <t>w,nd</t>
    </r>
    <r>
      <rPr>
        <sz val="10"/>
        <color theme="9" tint="-0.249977111117893"/>
        <rFont val="Arial"/>
        <family val="2"/>
        <charset val="238"/>
      </rPr>
      <t>=V</t>
    </r>
    <r>
      <rPr>
        <vertAlign val="subscript"/>
        <sz val="10"/>
        <color theme="9" tint="-0.249977111117893"/>
        <rFont val="Arial"/>
        <family val="2"/>
        <charset val="238"/>
      </rPr>
      <t>wi</t>
    </r>
    <r>
      <rPr>
        <sz val="10"/>
        <color theme="9" tint="-0.249977111117893"/>
        <rFont val="Arial"/>
        <family val="2"/>
        <charset val="238"/>
      </rPr>
      <t>*L*c</t>
    </r>
    <r>
      <rPr>
        <vertAlign val="subscript"/>
        <sz val="10"/>
        <color theme="9" tint="-0.249977111117893"/>
        <rFont val="Arial"/>
        <family val="2"/>
        <charset val="238"/>
      </rPr>
      <t>w</t>
    </r>
    <r>
      <rPr>
        <sz val="10"/>
        <color theme="9" tint="-0.249977111117893"/>
        <rFont val="Arial"/>
        <family val="2"/>
        <charset val="238"/>
      </rPr>
      <t>*ρ*(θ</t>
    </r>
    <r>
      <rPr>
        <vertAlign val="subscript"/>
        <sz val="10"/>
        <color theme="9" tint="-0.249977111117893"/>
        <rFont val="Arial"/>
        <family val="2"/>
        <charset val="238"/>
      </rPr>
      <t>cw</t>
    </r>
    <r>
      <rPr>
        <sz val="10"/>
        <color theme="9" tint="-0.249977111117893"/>
        <rFont val="Arial"/>
        <family val="2"/>
        <charset val="238"/>
      </rPr>
      <t>-θ</t>
    </r>
    <r>
      <rPr>
        <vertAlign val="subscript"/>
        <sz val="10"/>
        <color theme="9" tint="-0.249977111117893"/>
        <rFont val="Arial"/>
        <family val="2"/>
        <charset val="238"/>
      </rPr>
      <t>0</t>
    </r>
    <r>
      <rPr>
        <sz val="10"/>
        <color theme="9" tint="-0.249977111117893"/>
        <rFont val="Arial"/>
        <family val="2"/>
        <charset val="238"/>
      </rPr>
      <t>)*k</t>
    </r>
    <r>
      <rPr>
        <vertAlign val="subscript"/>
        <sz val="10"/>
        <color theme="9" tint="-0.249977111117893"/>
        <rFont val="Arial"/>
        <family val="2"/>
        <charset val="238"/>
      </rPr>
      <t>t</t>
    </r>
    <r>
      <rPr>
        <sz val="10"/>
        <color theme="9" tint="-0.249977111117893"/>
        <rFont val="Arial"/>
        <family val="2"/>
        <charset val="238"/>
      </rPr>
      <t>*t</t>
    </r>
    <r>
      <rPr>
        <vertAlign val="subscript"/>
        <sz val="10"/>
        <color theme="9" tint="-0.249977111117893"/>
        <rFont val="Arial"/>
        <family val="2"/>
        <charset val="238"/>
      </rPr>
      <t>uz</t>
    </r>
    <r>
      <rPr>
        <sz val="10"/>
        <color theme="9" tint="-0.249977111117893"/>
        <rFont val="Arial"/>
        <family val="2"/>
        <charset val="238"/>
      </rPr>
      <t>/(1000*3600)</t>
    </r>
  </si>
  <si>
    <r>
      <t>sprawność wytwarzania ciepła η</t>
    </r>
    <r>
      <rPr>
        <vertAlign val="subscript"/>
        <sz val="10"/>
        <color theme="9" tint="-0.249977111117893"/>
        <rFont val="Arial"/>
        <family val="2"/>
        <charset val="238"/>
      </rPr>
      <t>g,w</t>
    </r>
  </si>
  <si>
    <r>
      <t>sprawność przesyłu ciepłej wody η</t>
    </r>
    <r>
      <rPr>
        <vertAlign val="subscript"/>
        <sz val="10"/>
        <color theme="9" tint="-0.249977111117893"/>
        <rFont val="Arial"/>
        <family val="2"/>
        <charset val="238"/>
      </rPr>
      <t>d,w</t>
    </r>
  </si>
  <si>
    <r>
      <t>sprawność sezonowa wykorzystania h</t>
    </r>
    <r>
      <rPr>
        <vertAlign val="subscript"/>
        <sz val="10"/>
        <color theme="9" tint="-0.249977111117893"/>
        <rFont val="Arial"/>
        <family val="2"/>
        <charset val="238"/>
      </rPr>
      <t>ew</t>
    </r>
  </si>
  <si>
    <r>
      <t>sprawność akumulacji η</t>
    </r>
    <r>
      <rPr>
        <vertAlign val="subscript"/>
        <sz val="10"/>
        <color theme="9" tint="-0.249977111117893"/>
        <rFont val="Arial"/>
        <family val="2"/>
        <charset val="238"/>
      </rPr>
      <t>sw</t>
    </r>
  </si>
  <si>
    <t xml:space="preserve"> Pompa powietrzna do ciepłej wody użytkowej (c.w.u.) - energia cieplna</t>
  </si>
  <si>
    <r>
      <t>sprawność całkowita η</t>
    </r>
    <r>
      <rPr>
        <vertAlign val="subscript"/>
        <sz val="10"/>
        <color theme="9" tint="-0.249977111117893"/>
        <rFont val="Arial"/>
        <family val="2"/>
        <charset val="238"/>
      </rPr>
      <t>wtot</t>
    </r>
  </si>
  <si>
    <t>Moc minimum dobranej pompy do C.W.U. (w kW)</t>
  </si>
  <si>
    <r>
      <t>Powierzchnia użytkowa domu (w m</t>
    </r>
    <r>
      <rPr>
        <b/>
        <i/>
        <vertAlign val="superscript"/>
        <sz val="10"/>
        <color theme="9" tint="-0.249977111117893"/>
        <rFont val="Arial"/>
        <family val="2"/>
        <charset val="238"/>
      </rPr>
      <t>2</t>
    </r>
    <r>
      <rPr>
        <b/>
        <i/>
        <sz val="10"/>
        <color theme="9" tint="-0.249977111117893"/>
        <rFont val="Arial"/>
        <family val="2"/>
        <charset val="238"/>
      </rPr>
      <t>)</t>
    </r>
  </si>
  <si>
    <t>Energia końcowa przed w GJ (należy przepisać dane z tabeli pomocniczej 1 po ich wyliczeniu - pole P21)</t>
  </si>
  <si>
    <t>Energia końcowa po w GJ (należy wkleić dane z tabeli pomocniczej 1 po ich wyliczeniu - pole Q21)</t>
  </si>
  <si>
    <t>Ilość wytworzonej energii cieplnej ze źródeł OZE (MWh/rok) - Energia produkowana przez pompę c.w.u. - ciepło użytkowe (należy wkleić dane z tabeli pomocniczej 1  - pole Q13/1000)</t>
  </si>
  <si>
    <t>Rodzaj źródła energii (należy wybrać z rozwijanej listy)</t>
  </si>
  <si>
    <r>
      <t>roczne zapotrzebowanie ciepła końcowego  Q</t>
    </r>
    <r>
      <rPr>
        <vertAlign val="subscript"/>
        <sz val="10"/>
        <color theme="9" tint="-0.249977111117893"/>
        <rFont val="Arial"/>
        <family val="2"/>
        <charset val="238"/>
      </rPr>
      <t>K,W</t>
    </r>
  </si>
  <si>
    <t>kWh/a</t>
  </si>
  <si>
    <t>GJ/a</t>
  </si>
  <si>
    <t>wpisz powyższe wylicznie do kolumny E</t>
  </si>
  <si>
    <t>wpisz powyższe wylicznie do kolumny F</t>
  </si>
  <si>
    <t>Tabela pomocnicza 2</t>
  </si>
  <si>
    <t>Wskaźniki dla pomp ciepła (powietrzne) do Centralnego Ogrzewania (c.o.) wraz z c.w.u.</t>
  </si>
  <si>
    <t>Przyjęta sprawność instalacji</t>
  </si>
  <si>
    <t>wytwarzanie, sprawność przesyłu, regulacji i akumulacji - ich iloczyn to sprawnosć całego systemu</t>
  </si>
  <si>
    <t>Pompa Ciepła (powietrzna) do Centralnego Ogrzewania (c.o.) wraz z c.w.u. bez instalacji fotowoltaicznej - energia cieplna</t>
  </si>
  <si>
    <t>Pompa Ciepła do Centralnego Ogrzewania (c.o.) wraz z c.w.u., która współpracuje z instalacją fotowoltaiczną (PV)</t>
  </si>
  <si>
    <t>Moc dobranej pompy do C.O. wraz z C.W.U (minimum) w kW</t>
  </si>
  <si>
    <t>Energia końcowa przed w GJ (wpisz dane z karty audytu energetycnego lub z OZC)</t>
  </si>
  <si>
    <t>Energia końcowa po w GJ (wpisz dane z karty audytu energetycnego lub z OZC)</t>
  </si>
  <si>
    <t>Ilość wytworzonej energii cieplnej ze źródeł OZE (MWh/rok) - Energia produkowana przez pompę c.w.u. i c.o. GJ (ciepło użytkowe) - WZÓR: energia końcowa po x sprawność instalacji / 3,6</t>
  </si>
  <si>
    <t>Rodzaj źródła energii</t>
  </si>
  <si>
    <t>LUB</t>
  </si>
  <si>
    <t>Wskaźniki dla kotłów na biomasę</t>
  </si>
  <si>
    <t>Kocioł na biomasę - energia cieplna</t>
  </si>
  <si>
    <t>Moc dobranego kotła (minimalna) w kW</t>
  </si>
  <si>
    <t>Magazyny energii</t>
  </si>
  <si>
    <t>Ilość szt. magazynów energii elektrycznej</t>
  </si>
  <si>
    <t>Magazyn energii elektrycznej z instalacją OZE</t>
  </si>
  <si>
    <t>Ilość szt. magazynów energii cieplnej</t>
  </si>
  <si>
    <t>Magazyn energii cieplnej z instalacją OZE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</si>
</sst>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z_ł_-;\-* #,##0.00\ _z_ł_-;_-* &quot;-&quot;??\ _z_ł_-;_-@_-"/>
    <numFmt numFmtId="165" formatCode="0.000"/>
    <numFmt numFmtId="166" formatCode="_-* #,##0.000\ _z_ł_-;\-* #,##0.000\ _z_ł_-;_-* &quot;-&quot;??\ _z_ł_-;_-@_-"/>
    <numFmt numFmtId="167" formatCode="_-* #,##0.0000\ _z_ł_-;\-* #,##0.0000\ _z_ł_-;_-* &quot;-&quot;??\ _z_ł_-;_-@_-"/>
    <numFmt numFmtId="168" formatCode="0.0000"/>
    <numFmt numFmtId="169" formatCode="0.0"/>
    <numFmt numFmtId="170" formatCode="#,##0.0"/>
    <numFmt numFmtId="171" formatCode="_-* #,##0.000\ _z_ł_-;\-* #,##0.000\ _z_ł_-;_-* &quot;-&quot;???\ _z_ł_-;_-@_-"/>
    <numFmt numFmtId="172" formatCode="#,##0.0000"/>
    <numFmt numFmtId="173" formatCode="#,##0.000_ ;\-#,##0.0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20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b/>
      <i/>
      <sz val="10"/>
      <color theme="5" tint="-0.249977111117893"/>
      <name val="Arial"/>
      <family val="2"/>
      <charset val="238"/>
    </font>
    <font>
      <i/>
      <sz val="10"/>
      <color theme="5" tint="-0.249977111117893"/>
      <name val="Arial"/>
      <family val="2"/>
      <charset val="238"/>
    </font>
    <font>
      <b/>
      <sz val="16"/>
      <color theme="5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vertAlign val="subscript"/>
      <sz val="10"/>
      <color theme="9" tint="-0.249977111117893"/>
      <name val="Arial"/>
      <family val="2"/>
      <charset val="238"/>
    </font>
    <font>
      <b/>
      <i/>
      <sz val="10"/>
      <color theme="9" tint="-0.249977111117893"/>
      <name val="Arial"/>
      <family val="2"/>
      <charset val="238"/>
    </font>
    <font>
      <b/>
      <i/>
      <vertAlign val="superscript"/>
      <sz val="10"/>
      <color theme="9" tint="-0.249977111117893"/>
      <name val="Arial"/>
      <family val="2"/>
      <charset val="238"/>
    </font>
    <font>
      <b/>
      <i/>
      <sz val="2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40"/>
      <color rgb="FF00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medium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auto="1"/>
      </left>
      <right/>
      <top style="thin">
        <color auto="1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auto="1"/>
      </left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</cellStyleXfs>
  <cellXfs count="465">
    <xf numFmtId="0" fontId="0" fillId="0" borderId="0" xfId="0"/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168" fontId="5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168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8" fillId="0" borderId="1" xfId="1" applyFont="1" applyBorder="1" applyAlignment="1">
      <alignment horizontal="right" vertical="center" wrapText="1"/>
    </xf>
    <xf numFmtId="166" fontId="14" fillId="0" borderId="1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71" fontId="5" fillId="0" borderId="0" xfId="0" applyNumberFormat="1" applyFont="1" applyAlignment="1">
      <alignment horizontal="right" vertical="center" wrapText="1"/>
    </xf>
    <xf numFmtId="0" fontId="8" fillId="0" borderId="0" xfId="3" applyFont="1"/>
    <xf numFmtId="0" fontId="8" fillId="0" borderId="1" xfId="3" applyFont="1" applyBorder="1" applyAlignment="1" applyProtection="1">
      <alignment horizontal="center" vertical="center"/>
      <protection locked="0"/>
    </xf>
    <xf numFmtId="0" fontId="17" fillId="0" borderId="1" xfId="3" applyFont="1" applyBorder="1" applyAlignment="1" applyProtection="1">
      <alignment horizontal="center" vertical="center" wrapText="1"/>
      <protection locked="0"/>
    </xf>
    <xf numFmtId="0" fontId="8" fillId="0" borderId="1" xfId="3" applyFont="1" applyBorder="1" applyAlignment="1" applyProtection="1">
      <alignment horizontal="center" vertical="center" wrapText="1"/>
      <protection locked="0"/>
    </xf>
    <xf numFmtId="0" fontId="8" fillId="0" borderId="15" xfId="3" applyFont="1" applyBorder="1" applyAlignment="1" applyProtection="1">
      <alignment horizontal="center" vertical="center"/>
      <protection locked="0"/>
    </xf>
    <xf numFmtId="0" fontId="8" fillId="0" borderId="1" xfId="3" quotePrefix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2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/>
    </xf>
    <xf numFmtId="0" fontId="8" fillId="0" borderId="0" xfId="3" applyFont="1" applyAlignment="1">
      <alignment vertical="top" wrapText="1"/>
    </xf>
    <xf numFmtId="169" fontId="8" fillId="0" borderId="0" xfId="3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10" fillId="0" borderId="1" xfId="3" applyNumberFormat="1" applyFont="1" applyBorder="1" applyAlignment="1" applyProtection="1">
      <alignment horizontal="center" vertical="center" wrapText="1"/>
      <protection locked="0"/>
    </xf>
    <xf numFmtId="0" fontId="8" fillId="0" borderId="0" xfId="3" applyFont="1" applyAlignment="1">
      <alignment vertical="center" wrapText="1"/>
    </xf>
    <xf numFmtId="3" fontId="10" fillId="0" borderId="1" xfId="3" applyNumberFormat="1" applyFont="1" applyBorder="1" applyAlignment="1">
      <alignment horizontal="center" vertical="center" wrapText="1"/>
    </xf>
    <xf numFmtId="0" fontId="8" fillId="0" borderId="0" xfId="3" applyFont="1" applyAlignment="1">
      <alignment vertical="top"/>
    </xf>
    <xf numFmtId="164" fontId="5" fillId="0" borderId="0" xfId="0" applyNumberFormat="1" applyFont="1" applyAlignment="1">
      <alignment horizontal="right" vertical="center" wrapText="1"/>
    </xf>
    <xf numFmtId="0" fontId="5" fillId="0" borderId="1" xfId="2" applyFont="1" applyBorder="1" applyAlignment="1">
      <alignment horizontal="center" vertical="center"/>
    </xf>
    <xf numFmtId="49" fontId="14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7" fontId="14" fillId="0" borderId="0" xfId="1" applyNumberFormat="1" applyFont="1" applyFill="1" applyBorder="1" applyAlignment="1">
      <alignment horizontal="right" vertical="center" wrapText="1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14" xfId="3" applyFont="1" applyBorder="1" applyAlignment="1" applyProtection="1">
      <alignment horizontal="center" vertical="center" wrapText="1"/>
      <protection locked="0"/>
    </xf>
    <xf numFmtId="49" fontId="10" fillId="7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right" vertical="center" wrapText="1"/>
    </xf>
    <xf numFmtId="166" fontId="14" fillId="7" borderId="1" xfId="1" applyNumberFormat="1" applyFont="1" applyFill="1" applyBorder="1" applyAlignment="1">
      <alignment horizontal="right" vertical="center" wrapText="1"/>
    </xf>
    <xf numFmtId="1" fontId="8" fillId="7" borderId="1" xfId="0" applyNumberFormat="1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164" fontId="14" fillId="7" borderId="1" xfId="1" applyFont="1" applyFill="1" applyBorder="1" applyAlignment="1">
      <alignment horizontal="right" vertical="center" wrapText="1"/>
    </xf>
    <xf numFmtId="0" fontId="5" fillId="7" borderId="1" xfId="2" applyFont="1" applyFill="1" applyBorder="1"/>
    <xf numFmtId="1" fontId="8" fillId="7" borderId="1" xfId="3" applyNumberFormat="1" applyFont="1" applyFill="1" applyBorder="1" applyAlignment="1" applyProtection="1">
      <alignment horizontal="center" vertical="center"/>
      <protection locked="0"/>
    </xf>
    <xf numFmtId="2" fontId="8" fillId="7" borderId="1" xfId="3" applyNumberFormat="1" applyFont="1" applyFill="1" applyBorder="1" applyAlignment="1" applyProtection="1">
      <alignment horizontal="center" vertical="center" wrapText="1"/>
      <protection locked="0"/>
    </xf>
    <xf numFmtId="2" fontId="8" fillId="7" borderId="2" xfId="0" applyNumberFormat="1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right" vertical="center" wrapText="1"/>
    </xf>
    <xf numFmtId="164" fontId="8" fillId="7" borderId="4" xfId="1" applyFont="1" applyFill="1" applyBorder="1" applyAlignment="1">
      <alignment horizontal="right" vertical="center" wrapText="1"/>
    </xf>
    <xf numFmtId="164" fontId="8" fillId="7" borderId="1" xfId="1" applyFont="1" applyFill="1" applyBorder="1" applyAlignment="1">
      <alignment horizontal="right" vertical="center" wrapText="1"/>
    </xf>
    <xf numFmtId="49" fontId="14" fillId="7" borderId="1" xfId="0" applyNumberFormat="1" applyFont="1" applyFill="1" applyBorder="1" applyAlignment="1">
      <alignment wrapText="1"/>
    </xf>
    <xf numFmtId="2" fontId="8" fillId="7" borderId="1" xfId="0" applyNumberFormat="1" applyFont="1" applyFill="1" applyBorder="1" applyAlignment="1">
      <alignment horizontal="center" vertical="center"/>
    </xf>
    <xf numFmtId="164" fontId="14" fillId="7" borderId="1" xfId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wrapText="1"/>
    </xf>
    <xf numFmtId="0" fontId="14" fillId="7" borderId="1" xfId="0" applyFont="1" applyFill="1" applyBorder="1" applyAlignment="1">
      <alignment vertical="center" wrapText="1"/>
    </xf>
    <xf numFmtId="164" fontId="14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172" fontId="7" fillId="6" borderId="32" xfId="0" applyNumberFormat="1" applyFont="1" applyFill="1" applyBorder="1" applyAlignment="1">
      <alignment horizontal="right" vertical="center" wrapText="1"/>
    </xf>
    <xf numFmtId="0" fontId="5" fillId="0" borderId="40" xfId="0" applyFont="1" applyBorder="1" applyAlignment="1">
      <alignment horizontal="right" vertical="center" wrapText="1"/>
    </xf>
    <xf numFmtId="172" fontId="7" fillId="4" borderId="33" xfId="0" applyNumberFormat="1" applyFont="1" applyFill="1" applyBorder="1" applyAlignment="1">
      <alignment horizontal="right" vertical="center" wrapText="1"/>
    </xf>
    <xf numFmtId="49" fontId="10" fillId="7" borderId="15" xfId="0" applyNumberFormat="1" applyFont="1" applyFill="1" applyBorder="1" applyAlignment="1">
      <alignment horizontal="center" vertical="center" wrapText="1"/>
    </xf>
    <xf numFmtId="164" fontId="8" fillId="0" borderId="15" xfId="1" applyFont="1" applyBorder="1" applyAlignment="1">
      <alignment horizontal="right" vertical="center" wrapText="1"/>
    </xf>
    <xf numFmtId="166" fontId="14" fillId="0" borderId="15" xfId="1" applyNumberFormat="1" applyFont="1" applyFill="1" applyBorder="1" applyAlignment="1">
      <alignment horizontal="right" vertical="center" wrapText="1"/>
    </xf>
    <xf numFmtId="166" fontId="14" fillId="7" borderId="15" xfId="1" applyNumberFormat="1" applyFont="1" applyFill="1" applyBorder="1" applyAlignment="1">
      <alignment horizontal="right" vertical="center" wrapText="1"/>
    </xf>
    <xf numFmtId="167" fontId="14" fillId="0" borderId="35" xfId="1" applyNumberFormat="1" applyFont="1" applyFill="1" applyBorder="1" applyAlignment="1">
      <alignment horizontal="right" vertical="center" wrapText="1"/>
    </xf>
    <xf numFmtId="0" fontId="5" fillId="7" borderId="15" xfId="0" applyFont="1" applyFill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7" borderId="32" xfId="2" applyFont="1" applyFill="1" applyBorder="1"/>
    <xf numFmtId="167" fontId="14" fillId="0" borderId="33" xfId="1" applyNumberFormat="1" applyFont="1" applyFill="1" applyBorder="1" applyAlignment="1">
      <alignment horizontal="right" vertical="center" wrapText="1"/>
    </xf>
    <xf numFmtId="0" fontId="27" fillId="0" borderId="26" xfId="2" applyFont="1" applyBorder="1" applyAlignment="1">
      <alignment vertical="center" wrapText="1"/>
    </xf>
    <xf numFmtId="0" fontId="5" fillId="0" borderId="35" xfId="0" applyFont="1" applyBorder="1" applyAlignment="1">
      <alignment horizontal="right" vertical="center" wrapText="1"/>
    </xf>
    <xf numFmtId="0" fontId="24" fillId="0" borderId="36" xfId="2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 wrapText="1"/>
    </xf>
    <xf numFmtId="0" fontId="24" fillId="0" borderId="39" xfId="2" applyFont="1" applyBorder="1" applyAlignment="1">
      <alignment horizontal="center" vertical="center" wrapText="1"/>
    </xf>
    <xf numFmtId="49" fontId="14" fillId="7" borderId="15" xfId="0" applyNumberFormat="1" applyFont="1" applyFill="1" applyBorder="1" applyAlignment="1">
      <alignment horizontal="right" vertical="center" wrapText="1"/>
    </xf>
    <xf numFmtId="1" fontId="8" fillId="7" borderId="15" xfId="0" applyNumberFormat="1" applyFont="1" applyFill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164" fontId="14" fillId="7" borderId="15" xfId="1" applyFont="1" applyFill="1" applyBorder="1" applyAlignment="1">
      <alignment horizontal="right" vertical="center" wrapText="1"/>
    </xf>
    <xf numFmtId="2" fontId="14" fillId="0" borderId="15" xfId="1" applyNumberFormat="1" applyFont="1" applyFill="1" applyBorder="1" applyAlignment="1">
      <alignment horizontal="right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168" fontId="14" fillId="0" borderId="27" xfId="1" applyNumberFormat="1" applyFont="1" applyFill="1" applyBorder="1" applyAlignment="1">
      <alignment horizontal="right" vertical="center" wrapText="1"/>
    </xf>
    <xf numFmtId="172" fontId="7" fillId="6" borderId="32" xfId="0" applyNumberFormat="1" applyFont="1" applyFill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172" fontId="7" fillId="4" borderId="33" xfId="0" applyNumberFormat="1" applyFont="1" applyFill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7" borderId="15" xfId="2" applyFont="1" applyFill="1" applyBorder="1"/>
    <xf numFmtId="0" fontId="26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2" fontId="8" fillId="7" borderId="15" xfId="0" applyNumberFormat="1" applyFont="1" applyFill="1" applyBorder="1" applyAlignment="1">
      <alignment horizontal="center" vertical="center"/>
    </xf>
    <xf numFmtId="164" fontId="14" fillId="7" borderId="15" xfId="1" applyFont="1" applyFill="1" applyBorder="1" applyAlignment="1">
      <alignment horizontal="center" vertical="center"/>
    </xf>
    <xf numFmtId="2" fontId="8" fillId="0" borderId="16" xfId="1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168" fontId="8" fillId="0" borderId="27" xfId="1" applyNumberFormat="1" applyFont="1" applyFill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172" fontId="7" fillId="0" borderId="32" xfId="0" applyNumberFormat="1" applyFont="1" applyBorder="1" applyAlignment="1">
      <alignment vertical="center" wrapText="1"/>
    </xf>
    <xf numFmtId="0" fontId="8" fillId="0" borderId="26" xfId="2" applyFont="1" applyBorder="1" applyAlignment="1">
      <alignment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20" fillId="5" borderId="11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2" fillId="5" borderId="23" xfId="0" applyFont="1" applyFill="1" applyBorder="1" applyAlignment="1">
      <alignment horizontal="center" vertical="center"/>
    </xf>
    <xf numFmtId="0" fontId="8" fillId="0" borderId="0" xfId="3" applyFont="1" applyAlignment="1" applyProtection="1">
      <alignment horizontal="center" vertical="center" wrapText="1"/>
      <protection locked="0"/>
    </xf>
    <xf numFmtId="0" fontId="8" fillId="0" borderId="28" xfId="3" applyFont="1" applyBorder="1" applyAlignment="1" applyProtection="1">
      <alignment horizontal="center" vertical="center" wrapText="1"/>
      <protection locked="0"/>
    </xf>
    <xf numFmtId="0" fontId="8" fillId="0" borderId="27" xfId="3" applyFont="1" applyBorder="1" applyAlignment="1" applyProtection="1">
      <alignment horizontal="center" vertical="center"/>
      <protection locked="0"/>
    </xf>
    <xf numFmtId="2" fontId="8" fillId="0" borderId="27" xfId="3" applyNumberFormat="1" applyFont="1" applyBorder="1" applyAlignment="1" applyProtection="1">
      <alignment horizontal="center" vertical="center"/>
      <protection locked="0"/>
    </xf>
    <xf numFmtId="1" fontId="8" fillId="0" borderId="27" xfId="3" applyNumberFormat="1" applyFont="1" applyBorder="1" applyAlignment="1" applyProtection="1">
      <alignment horizontal="center" vertical="center"/>
      <protection locked="0"/>
    </xf>
    <xf numFmtId="0" fontId="8" fillId="0" borderId="27" xfId="3" applyFont="1" applyBorder="1" applyAlignment="1" applyProtection="1">
      <alignment horizontal="center" vertical="center" wrapText="1"/>
      <protection locked="0"/>
    </xf>
    <xf numFmtId="0" fontId="17" fillId="0" borderId="0" xfId="3" applyFont="1" applyAlignment="1" applyProtection="1">
      <alignment horizontal="center" vertical="center" wrapText="1"/>
      <protection locked="0"/>
    </xf>
    <xf numFmtId="0" fontId="8" fillId="0" borderId="35" xfId="3" applyFont="1" applyBorder="1" applyAlignment="1" applyProtection="1">
      <alignment horizontal="center" vertical="center"/>
      <protection locked="0"/>
    </xf>
    <xf numFmtId="2" fontId="8" fillId="0" borderId="27" xfId="3" applyNumberFormat="1" applyFont="1" applyBorder="1" applyAlignment="1" applyProtection="1">
      <alignment horizontal="center" vertical="center" wrapText="1"/>
      <protection locked="0"/>
    </xf>
    <xf numFmtId="2" fontId="8" fillId="2" borderId="27" xfId="3" applyNumberFormat="1" applyFont="1" applyFill="1" applyBorder="1" applyAlignment="1" applyProtection="1">
      <alignment horizontal="center" vertical="center" wrapText="1"/>
      <protection locked="0"/>
    </xf>
    <xf numFmtId="2" fontId="10" fillId="0" borderId="27" xfId="3" applyNumberFormat="1" applyFont="1" applyBorder="1" applyAlignment="1" applyProtection="1">
      <alignment horizontal="center" vertical="center" wrapText="1"/>
      <protection locked="0"/>
    </xf>
    <xf numFmtId="3" fontId="10" fillId="0" borderId="27" xfId="3" applyNumberFormat="1" applyFont="1" applyBorder="1" applyAlignment="1">
      <alignment horizontal="center" vertical="center" wrapText="1"/>
    </xf>
    <xf numFmtId="0" fontId="8" fillId="0" borderId="32" xfId="3" applyFont="1" applyBorder="1" applyAlignment="1" applyProtection="1">
      <alignment horizontal="center" vertical="center" wrapText="1"/>
      <protection locked="0"/>
    </xf>
    <xf numFmtId="170" fontId="10" fillId="6" borderId="32" xfId="3" applyNumberFormat="1" applyFont="1" applyFill="1" applyBorder="1" applyAlignment="1">
      <alignment horizontal="center" vertical="center" wrapText="1"/>
    </xf>
    <xf numFmtId="170" fontId="10" fillId="6" borderId="33" xfId="3" applyNumberFormat="1" applyFont="1" applyFill="1" applyBorder="1" applyAlignment="1">
      <alignment horizontal="center" vertical="center" wrapText="1"/>
    </xf>
    <xf numFmtId="0" fontId="16" fillId="0" borderId="15" xfId="3" quotePrefix="1" applyFont="1" applyBorder="1" applyAlignment="1" applyProtection="1">
      <alignment horizontal="center" vertical="center" wrapText="1"/>
      <protection locked="0"/>
    </xf>
    <xf numFmtId="0" fontId="16" fillId="0" borderId="54" xfId="3" quotePrefix="1" applyFont="1" applyBorder="1" applyAlignment="1" applyProtection="1">
      <alignment horizontal="center" vertical="center" wrapText="1"/>
      <protection locked="0"/>
    </xf>
    <xf numFmtId="0" fontId="16" fillId="0" borderId="35" xfId="3" quotePrefix="1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 wrapText="1"/>
    </xf>
    <xf numFmtId="2" fontId="8" fillId="7" borderId="16" xfId="0" applyNumberFormat="1" applyFont="1" applyFill="1" applyBorder="1" applyAlignment="1">
      <alignment horizontal="right" vertical="center" wrapText="1"/>
    </xf>
    <xf numFmtId="164" fontId="8" fillId="7" borderId="15" xfId="1" applyFont="1" applyFill="1" applyBorder="1" applyAlignment="1">
      <alignment horizontal="right" vertical="center" wrapText="1"/>
    </xf>
    <xf numFmtId="0" fontId="8" fillId="0" borderId="27" xfId="3" applyFont="1" applyBorder="1" applyAlignment="1">
      <alignment vertical="top" wrapText="1"/>
    </xf>
    <xf numFmtId="0" fontId="8" fillId="0" borderId="35" xfId="3" applyFont="1" applyBorder="1" applyAlignment="1">
      <alignment vertical="top" wrapText="1"/>
    </xf>
    <xf numFmtId="0" fontId="19" fillId="3" borderId="0" xfId="0" applyFont="1" applyFill="1" applyAlignment="1">
      <alignment vertical="center" wrapText="1"/>
    </xf>
    <xf numFmtId="1" fontId="25" fillId="0" borderId="0" xfId="0" applyNumberFormat="1" applyFont="1" applyAlignment="1">
      <alignment horizontal="left" vertical="center"/>
    </xf>
    <xf numFmtId="1" fontId="5" fillId="0" borderId="0" xfId="0" applyNumberFormat="1" applyFont="1"/>
    <xf numFmtId="1" fontId="7" fillId="0" borderId="46" xfId="0" applyNumberFormat="1" applyFont="1" applyBorder="1" applyAlignment="1">
      <alignment horizontal="right" vertical="center" wrapText="1"/>
    </xf>
    <xf numFmtId="1" fontId="7" fillId="0" borderId="47" xfId="0" applyNumberFormat="1" applyFont="1" applyBorder="1" applyAlignment="1">
      <alignment horizontal="right" vertical="center" wrapText="1"/>
    </xf>
    <xf numFmtId="1" fontId="7" fillId="0" borderId="18" xfId="0" applyNumberFormat="1" applyFont="1" applyBorder="1" applyAlignment="1">
      <alignment horizontal="right" vertical="center" wrapText="1"/>
    </xf>
    <xf numFmtId="1" fontId="7" fillId="0" borderId="42" xfId="0" applyNumberFormat="1" applyFont="1" applyBorder="1" applyAlignment="1">
      <alignment horizontal="right" vertical="center" wrapText="1"/>
    </xf>
    <xf numFmtId="1" fontId="10" fillId="0" borderId="0" xfId="0" applyNumberFormat="1" applyFont="1" applyAlignment="1">
      <alignment vertical="center"/>
    </xf>
    <xf numFmtId="1" fontId="10" fillId="7" borderId="1" xfId="0" applyNumberFormat="1" applyFont="1" applyFill="1" applyBorder="1" applyAlignment="1">
      <alignment horizontal="center" vertical="center" wrapText="1"/>
    </xf>
    <xf numFmtId="1" fontId="8" fillId="7" borderId="1" xfId="1" applyNumberFormat="1" applyFont="1" applyFill="1" applyBorder="1" applyAlignment="1">
      <alignment horizontal="right" vertical="center" wrapText="1"/>
    </xf>
    <xf numFmtId="1" fontId="14" fillId="7" borderId="1" xfId="0" applyNumberFormat="1" applyFont="1" applyFill="1" applyBorder="1" applyAlignment="1">
      <alignment horizontal="right" vertical="center" wrapText="1"/>
    </xf>
    <xf numFmtId="1" fontId="7" fillId="0" borderId="55" xfId="0" applyNumberFormat="1" applyFont="1" applyBorder="1" applyAlignment="1">
      <alignment horizontal="right" vertical="center" wrapText="1"/>
    </xf>
    <xf numFmtId="1" fontId="22" fillId="0" borderId="38" xfId="0" applyNumberFormat="1" applyFont="1" applyBorder="1" applyAlignment="1">
      <alignment horizontal="center" vertical="center"/>
    </xf>
    <xf numFmtId="1" fontId="22" fillId="0" borderId="39" xfId="0" applyNumberFormat="1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3" fillId="0" borderId="39" xfId="2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49" fontId="29" fillId="0" borderId="38" xfId="0" applyNumberFormat="1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168" fontId="29" fillId="0" borderId="3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3" fillId="0" borderId="38" xfId="3" applyFont="1" applyBorder="1" applyAlignment="1" applyProtection="1">
      <alignment horizontal="center" vertical="center" wrapText="1"/>
      <protection locked="0"/>
    </xf>
    <xf numFmtId="0" fontId="23" fillId="0" borderId="39" xfId="3" applyFont="1" applyBorder="1" applyAlignment="1" applyProtection="1">
      <alignment horizontal="center" vertical="center" wrapText="1"/>
      <protection locked="0"/>
    </xf>
    <xf numFmtId="0" fontId="10" fillId="0" borderId="0" xfId="3" applyFont="1"/>
    <xf numFmtId="0" fontId="23" fillId="0" borderId="2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 wrapText="1"/>
    </xf>
    <xf numFmtId="0" fontId="31" fillId="0" borderId="0" xfId="0" applyFont="1" applyAlignment="1">
      <alignment horizontal="left" vertical="center"/>
    </xf>
    <xf numFmtId="0" fontId="23" fillId="0" borderId="39" xfId="0" applyFont="1" applyBorder="1" applyAlignment="1">
      <alignment horizontal="center" vertical="center"/>
    </xf>
    <xf numFmtId="168" fontId="32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23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22" fillId="5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3" fillId="0" borderId="38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1" fontId="8" fillId="7" borderId="15" xfId="1" applyNumberFormat="1" applyFont="1" applyFill="1" applyBorder="1" applyAlignment="1">
      <alignment horizontal="right" vertical="center" wrapText="1"/>
    </xf>
    <xf numFmtId="1" fontId="14" fillId="0" borderId="34" xfId="0" applyNumberFormat="1" applyFon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 wrapText="1"/>
    </xf>
    <xf numFmtId="49" fontId="14" fillId="7" borderId="15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3" fillId="7" borderId="23" xfId="0" applyFont="1" applyFill="1" applyBorder="1" applyAlignment="1">
      <alignment vertical="center" wrapText="1"/>
    </xf>
    <xf numFmtId="0" fontId="24" fillId="0" borderId="0" xfId="3" applyFont="1" applyAlignment="1">
      <alignment vertical="center" wrapText="1"/>
    </xf>
    <xf numFmtId="2" fontId="8" fillId="0" borderId="33" xfId="3" applyNumberFormat="1" applyFont="1" applyBorder="1" applyAlignment="1">
      <alignment vertical="top" wrapText="1"/>
    </xf>
    <xf numFmtId="2" fontId="14" fillId="2" borderId="1" xfId="1" applyNumberFormat="1" applyFont="1" applyFill="1" applyBorder="1" applyAlignment="1">
      <alignment horizontal="right" vertical="center" wrapText="1"/>
    </xf>
    <xf numFmtId="168" fontId="8" fillId="2" borderId="27" xfId="1" applyNumberFormat="1" applyFont="1" applyFill="1" applyBorder="1" applyAlignment="1">
      <alignment horizontal="right" vertical="center" wrapText="1"/>
    </xf>
    <xf numFmtId="164" fontId="8" fillId="7" borderId="17" xfId="1" applyFont="1" applyFill="1" applyBorder="1" applyAlignment="1">
      <alignment horizontal="right" vertical="center" wrapText="1"/>
    </xf>
    <xf numFmtId="0" fontId="8" fillId="0" borderId="60" xfId="2" applyFont="1" applyBorder="1" applyAlignment="1">
      <alignment vertical="center" wrapText="1"/>
    </xf>
    <xf numFmtId="0" fontId="8" fillId="0" borderId="14" xfId="2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4" xfId="2" applyFont="1" applyBorder="1" applyAlignment="1">
      <alignment vertical="center" wrapText="1"/>
    </xf>
    <xf numFmtId="0" fontId="5" fillId="0" borderId="61" xfId="2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4" fontId="14" fillId="2" borderId="15" xfId="1" applyFont="1" applyFill="1" applyBorder="1" applyAlignment="1">
      <alignment vertical="center"/>
    </xf>
    <xf numFmtId="164" fontId="14" fillId="2" borderId="15" xfId="1" applyFont="1" applyFill="1" applyBorder="1" applyAlignment="1">
      <alignment horizontal="center" vertical="center"/>
    </xf>
    <xf numFmtId="2" fontId="8" fillId="2" borderId="16" xfId="1" applyNumberFormat="1" applyFont="1" applyFill="1" applyBorder="1" applyAlignment="1">
      <alignment horizontal="center" vertical="center"/>
    </xf>
    <xf numFmtId="168" fontId="8" fillId="2" borderId="35" xfId="1" applyNumberFormat="1" applyFont="1" applyFill="1" applyBorder="1" applyAlignment="1">
      <alignment horizontal="center" vertical="center"/>
    </xf>
    <xf numFmtId="1" fontId="29" fillId="0" borderId="36" xfId="0" applyNumberFormat="1" applyFont="1" applyBorder="1" applyAlignment="1">
      <alignment horizontal="center" vertical="center" wrapText="1"/>
    </xf>
    <xf numFmtId="1" fontId="29" fillId="0" borderId="38" xfId="0" applyNumberFormat="1" applyFont="1" applyBorder="1" applyAlignment="1">
      <alignment horizontal="center" vertical="center" wrapText="1"/>
    </xf>
    <xf numFmtId="1" fontId="29" fillId="0" borderId="39" xfId="0" applyNumberFormat="1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right" vertical="center"/>
    </xf>
    <xf numFmtId="0" fontId="27" fillId="0" borderId="34" xfId="2" applyFont="1" applyBorder="1" applyAlignment="1">
      <alignment vertical="center" wrapText="1"/>
    </xf>
    <xf numFmtId="0" fontId="5" fillId="0" borderId="2" xfId="2" applyFont="1" applyBorder="1"/>
    <xf numFmtId="0" fontId="27" fillId="0" borderId="29" xfId="2" applyFont="1" applyBorder="1" applyAlignment="1">
      <alignment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27" fillId="0" borderId="24" xfId="2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63" xfId="0" applyFont="1" applyBorder="1" applyAlignment="1">
      <alignment horizontal="right" vertical="center" wrapText="1"/>
    </xf>
    <xf numFmtId="173" fontId="8" fillId="7" borderId="1" xfId="1" applyNumberFormat="1" applyFont="1" applyFill="1" applyBorder="1" applyAlignment="1">
      <alignment horizontal="right" vertical="center" wrapText="1"/>
    </xf>
    <xf numFmtId="168" fontId="8" fillId="0" borderId="27" xfId="1" applyNumberFormat="1" applyFont="1" applyFill="1" applyBorder="1" applyAlignment="1">
      <alignment horizontal="right" vertical="center" wrapText="1"/>
    </xf>
    <xf numFmtId="2" fontId="14" fillId="0" borderId="1" xfId="1" applyNumberFormat="1" applyFont="1" applyFill="1" applyBorder="1" applyAlignment="1">
      <alignment horizontal="right" vertical="center" wrapText="1"/>
    </xf>
    <xf numFmtId="2" fontId="29" fillId="0" borderId="38" xfId="0" applyNumberFormat="1" applyFont="1" applyBorder="1" applyAlignment="1">
      <alignment horizontal="center" vertical="center" wrapText="1"/>
    </xf>
    <xf numFmtId="168" fontId="5" fillId="0" borderId="46" xfId="0" applyNumberFormat="1" applyFont="1" applyBorder="1" applyAlignment="1">
      <alignment horizontal="right" vertical="center" wrapText="1"/>
    </xf>
    <xf numFmtId="168" fontId="5" fillId="0" borderId="47" xfId="0" applyNumberFormat="1" applyFont="1" applyBorder="1" applyAlignment="1">
      <alignment horizontal="right" vertical="center" wrapText="1"/>
    </xf>
    <xf numFmtId="168" fontId="7" fillId="0" borderId="18" xfId="0" applyNumberFormat="1" applyFont="1" applyBorder="1" applyAlignment="1">
      <alignment horizontal="right" vertical="center" wrapText="1"/>
    </xf>
    <xf numFmtId="168" fontId="7" fillId="0" borderId="42" xfId="0" applyNumberFormat="1" applyFont="1" applyBorder="1" applyAlignment="1">
      <alignment horizontal="right" vertical="center" wrapText="1"/>
    </xf>
    <xf numFmtId="168" fontId="7" fillId="6" borderId="27" xfId="0" applyNumberFormat="1" applyFont="1" applyFill="1" applyBorder="1" applyAlignment="1">
      <alignment horizontal="right" vertical="center" wrapText="1"/>
    </xf>
    <xf numFmtId="168" fontId="7" fillId="4" borderId="1" xfId="0" applyNumberFormat="1" applyFont="1" applyFill="1" applyBorder="1" applyAlignment="1">
      <alignment horizontal="right" vertical="center" wrapText="1"/>
    </xf>
    <xf numFmtId="168" fontId="7" fillId="0" borderId="27" xfId="0" applyNumberFormat="1" applyFont="1" applyBorder="1" applyAlignment="1">
      <alignment horizontal="right" vertical="center" wrapText="1"/>
    </xf>
    <xf numFmtId="168" fontId="7" fillId="0" borderId="40" xfId="0" applyNumberFormat="1" applyFont="1" applyBorder="1" applyAlignment="1">
      <alignment horizontal="right" vertical="center" wrapText="1"/>
    </xf>
    <xf numFmtId="168" fontId="7" fillId="0" borderId="44" xfId="0" applyNumberFormat="1" applyFont="1" applyBorder="1" applyAlignment="1">
      <alignment horizontal="right" vertical="center" wrapText="1"/>
    </xf>
    <xf numFmtId="168" fontId="7" fillId="0" borderId="46" xfId="0" applyNumberFormat="1" applyFont="1" applyBorder="1" applyAlignment="1">
      <alignment horizontal="right" vertical="center" wrapText="1"/>
    </xf>
    <xf numFmtId="168" fontId="7" fillId="0" borderId="47" xfId="0" applyNumberFormat="1" applyFont="1" applyBorder="1" applyAlignment="1">
      <alignment horizontal="right" vertical="center" wrapText="1"/>
    </xf>
    <xf numFmtId="168" fontId="7" fillId="6" borderId="1" xfId="0" applyNumberFormat="1" applyFont="1" applyFill="1" applyBorder="1" applyAlignment="1">
      <alignment horizontal="right" vertical="center" wrapText="1"/>
    </xf>
    <xf numFmtId="168" fontId="10" fillId="6" borderId="27" xfId="0" applyNumberFormat="1" applyFont="1" applyFill="1" applyBorder="1" applyAlignment="1">
      <alignment horizontal="right" vertical="center" wrapText="1"/>
    </xf>
    <xf numFmtId="168" fontId="10" fillId="6" borderId="1" xfId="0" applyNumberFormat="1" applyFont="1" applyFill="1" applyBorder="1" applyAlignment="1">
      <alignment horizontal="right" vertical="center" wrapText="1"/>
    </xf>
    <xf numFmtId="168" fontId="10" fillId="0" borderId="27" xfId="0" applyNumberFormat="1" applyFont="1" applyBorder="1" applyAlignment="1">
      <alignment horizontal="right" vertical="center" wrapText="1"/>
    </xf>
    <xf numFmtId="168" fontId="18" fillId="7" borderId="27" xfId="0" applyNumberFormat="1" applyFont="1" applyFill="1" applyBorder="1" applyAlignment="1">
      <alignment horizontal="right" vertical="center" wrapText="1"/>
    </xf>
    <xf numFmtId="168" fontId="18" fillId="7" borderId="1" xfId="0" applyNumberFormat="1" applyFont="1" applyFill="1" applyBorder="1" applyAlignment="1">
      <alignment horizontal="right" vertical="center" wrapText="1"/>
    </xf>
    <xf numFmtId="2" fontId="8" fillId="0" borderId="62" xfId="0" applyNumberFormat="1" applyFont="1" applyBorder="1" applyAlignment="1">
      <alignment horizontal="center" vertical="center" wrapText="1"/>
    </xf>
    <xf numFmtId="0" fontId="8" fillId="0" borderId="29" xfId="2" applyFont="1" applyBorder="1" applyAlignment="1">
      <alignment vertical="center" wrapText="1"/>
    </xf>
    <xf numFmtId="2" fontId="8" fillId="0" borderId="32" xfId="0" applyNumberFormat="1" applyFont="1" applyBorder="1" applyAlignment="1">
      <alignment horizontal="center" vertical="center" wrapText="1"/>
    </xf>
    <xf numFmtId="164" fontId="14" fillId="0" borderId="15" xfId="1" applyFont="1" applyFill="1" applyBorder="1" applyAlignment="1">
      <alignment horizontal="center" vertical="center"/>
    </xf>
    <xf numFmtId="164" fontId="14" fillId="0" borderId="15" xfId="1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right" vertical="center" wrapText="1"/>
    </xf>
    <xf numFmtId="1" fontId="10" fillId="6" borderId="27" xfId="0" applyNumberFormat="1" applyFont="1" applyFill="1" applyBorder="1" applyAlignment="1">
      <alignment horizontal="right" vertical="center" wrapText="1"/>
    </xf>
    <xf numFmtId="1" fontId="10" fillId="0" borderId="15" xfId="0" applyNumberFormat="1" applyFont="1" applyBorder="1" applyAlignment="1">
      <alignment horizontal="right" vertical="center" wrapText="1"/>
    </xf>
    <xf numFmtId="1" fontId="10" fillId="6" borderId="35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32" xfId="0" applyNumberFormat="1" applyFont="1" applyBorder="1" applyAlignment="1">
      <alignment horizontal="right" vertical="center" wrapText="1"/>
    </xf>
    <xf numFmtId="1" fontId="5" fillId="7" borderId="27" xfId="0" applyNumberFormat="1" applyFont="1" applyFill="1" applyBorder="1" applyAlignment="1">
      <alignment horizontal="right" vertical="center" wrapText="1"/>
    </xf>
    <xf numFmtId="1" fontId="5" fillId="7" borderId="33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" fontId="5" fillId="7" borderId="35" xfId="0" applyNumberFormat="1" applyFont="1" applyFill="1" applyBorder="1" applyAlignment="1">
      <alignment horizontal="right" vertical="center" wrapText="1"/>
    </xf>
    <xf numFmtId="1" fontId="5" fillId="7" borderId="1" xfId="0" applyNumberFormat="1" applyFont="1" applyFill="1" applyBorder="1" applyAlignment="1">
      <alignment horizontal="right" vertical="center" wrapText="1"/>
    </xf>
    <xf numFmtId="168" fontId="8" fillId="0" borderId="35" xfId="1" applyNumberFormat="1" applyFont="1" applyFill="1" applyBorder="1" applyAlignment="1">
      <alignment horizontal="center" vertical="center"/>
    </xf>
    <xf numFmtId="0" fontId="8" fillId="0" borderId="15" xfId="2" applyFont="1" applyBorder="1"/>
    <xf numFmtId="0" fontId="8" fillId="0" borderId="35" xfId="0" applyFont="1" applyBorder="1" applyAlignment="1">
      <alignment horizontal="right" vertical="center" wrapText="1"/>
    </xf>
    <xf numFmtId="0" fontId="8" fillId="0" borderId="1" xfId="2" applyFont="1" applyBorder="1"/>
    <xf numFmtId="0" fontId="8" fillId="0" borderId="27" xfId="0" applyFont="1" applyBorder="1" applyAlignment="1">
      <alignment horizontal="right" vertical="center" wrapText="1"/>
    </xf>
    <xf numFmtId="0" fontId="5" fillId="0" borderId="1" xfId="2" applyFont="1" applyBorder="1"/>
    <xf numFmtId="0" fontId="5" fillId="0" borderId="33" xfId="0" applyFont="1" applyBorder="1" applyAlignment="1">
      <alignment horizontal="right" vertical="center" wrapText="1"/>
    </xf>
    <xf numFmtId="1" fontId="7" fillId="6" borderId="65" xfId="0" applyNumberFormat="1" applyFont="1" applyFill="1" applyBorder="1" applyAlignment="1">
      <alignment horizontal="right" vertical="center" wrapText="1"/>
    </xf>
    <xf numFmtId="1" fontId="7" fillId="6" borderId="66" xfId="0" applyNumberFormat="1" applyFont="1" applyFill="1" applyBorder="1" applyAlignment="1">
      <alignment horizontal="right" vertical="center" wrapText="1"/>
    </xf>
    <xf numFmtId="1" fontId="7" fillId="0" borderId="40" xfId="0" applyNumberFormat="1" applyFont="1" applyBorder="1" applyAlignment="1">
      <alignment horizontal="right" vertical="center" wrapText="1"/>
    </xf>
    <xf numFmtId="2" fontId="8" fillId="7" borderId="1" xfId="3" applyNumberFormat="1" applyFont="1" applyFill="1" applyBorder="1" applyAlignment="1" applyProtection="1">
      <alignment horizontal="center" vertical="center"/>
      <protection locked="0"/>
    </xf>
    <xf numFmtId="0" fontId="8" fillId="7" borderId="1" xfId="3" applyFont="1" applyFill="1" applyBorder="1" applyAlignment="1" applyProtection="1">
      <alignment horizontal="center" vertical="center" wrapText="1"/>
      <protection locked="0"/>
    </xf>
    <xf numFmtId="0" fontId="0" fillId="0" borderId="58" xfId="0" applyBorder="1"/>
    <xf numFmtId="0" fontId="0" fillId="0" borderId="59" xfId="0" applyBorder="1"/>
    <xf numFmtId="0" fontId="8" fillId="0" borderId="64" xfId="2" applyFont="1" applyBorder="1"/>
    <xf numFmtId="0" fontId="8" fillId="0" borderId="2" xfId="2" applyFont="1" applyBorder="1"/>
    <xf numFmtId="1" fontId="29" fillId="0" borderId="37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/>
    <xf numFmtId="1" fontId="5" fillId="0" borderId="33" xfId="0" applyNumberFormat="1" applyFont="1" applyBorder="1"/>
    <xf numFmtId="1" fontId="7" fillId="6" borderId="62" xfId="0" applyNumberFormat="1" applyFont="1" applyFill="1" applyBorder="1" applyAlignment="1">
      <alignment horizontal="right" vertical="center" wrapText="1"/>
    </xf>
    <xf numFmtId="1" fontId="7" fillId="6" borderId="63" xfId="0" applyNumberFormat="1" applyFont="1" applyFill="1" applyBorder="1" applyAlignment="1">
      <alignment horizontal="right" vertical="center" wrapText="1"/>
    </xf>
    <xf numFmtId="49" fontId="14" fillId="7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/>
    <xf numFmtId="1" fontId="14" fillId="7" borderId="1" xfId="1" applyNumberFormat="1" applyFont="1" applyFill="1" applyBorder="1" applyAlignment="1">
      <alignment horizontal="right" vertical="center" wrapText="1"/>
    </xf>
    <xf numFmtId="1" fontId="14" fillId="0" borderId="29" xfId="0" applyNumberFormat="1" applyFont="1" applyBorder="1" applyAlignment="1">
      <alignment horizontal="center" vertical="center" wrapText="1"/>
    </xf>
    <xf numFmtId="1" fontId="10" fillId="7" borderId="32" xfId="0" applyNumberFormat="1" applyFont="1" applyFill="1" applyBorder="1" applyAlignment="1">
      <alignment horizontal="center" vertical="center" wrapText="1"/>
    </xf>
    <xf numFmtId="1" fontId="8" fillId="7" borderId="32" xfId="1" applyNumberFormat="1" applyFont="1" applyFill="1" applyBorder="1" applyAlignment="1">
      <alignment horizontal="right" vertical="center" wrapText="1"/>
    </xf>
    <xf numFmtId="1" fontId="5" fillId="0" borderId="32" xfId="0" applyNumberFormat="1" applyFont="1" applyBorder="1"/>
    <xf numFmtId="1" fontId="14" fillId="7" borderId="32" xfId="1" applyNumberFormat="1" applyFont="1" applyFill="1" applyBorder="1" applyAlignment="1">
      <alignment horizontal="right" vertical="center" wrapText="1"/>
    </xf>
    <xf numFmtId="1" fontId="5" fillId="0" borderId="15" xfId="0" applyNumberFormat="1" applyFont="1" applyBorder="1"/>
    <xf numFmtId="1" fontId="14" fillId="7" borderId="15" xfId="1" applyNumberFormat="1" applyFont="1" applyFill="1" applyBorder="1" applyAlignment="1">
      <alignment horizontal="right" vertical="center" wrapText="1"/>
    </xf>
    <xf numFmtId="1" fontId="5" fillId="0" borderId="35" xfId="0" applyNumberFormat="1" applyFont="1" applyBorder="1"/>
    <xf numFmtId="1" fontId="23" fillId="7" borderId="2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3" fillId="7" borderId="1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7" borderId="21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23" fillId="0" borderId="36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0" borderId="19" xfId="3" applyFont="1" applyBorder="1" applyAlignment="1">
      <alignment horizontal="center" vertical="center" wrapText="1"/>
    </xf>
    <xf numFmtId="0" fontId="24" fillId="0" borderId="20" xfId="3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left" vertical="center" wrapText="1"/>
    </xf>
    <xf numFmtId="0" fontId="27" fillId="0" borderId="1" xfId="3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7" fillId="0" borderId="26" xfId="3" applyFont="1" applyBorder="1" applyAlignment="1" applyProtection="1">
      <alignment horizontal="left" vertical="center" wrapText="1"/>
      <protection locked="0"/>
    </xf>
    <xf numFmtId="0" fontId="27" fillId="0" borderId="1" xfId="3" applyFont="1" applyBorder="1" applyAlignment="1" applyProtection="1">
      <alignment horizontal="left" vertical="center" wrapText="1"/>
      <protection locked="0"/>
    </xf>
    <xf numFmtId="0" fontId="23" fillId="0" borderId="36" xfId="3" applyFont="1" applyBorder="1" applyAlignment="1" applyProtection="1">
      <alignment horizontal="center" vertical="center" wrapText="1"/>
      <protection locked="0"/>
    </xf>
    <xf numFmtId="0" fontId="23" fillId="0" borderId="38" xfId="3" applyFont="1" applyBorder="1" applyAlignment="1" applyProtection="1">
      <alignment horizontal="center" vertical="center" wrapText="1"/>
      <protection locked="0"/>
    </xf>
    <xf numFmtId="0" fontId="16" fillId="0" borderId="11" xfId="3" quotePrefix="1" applyFont="1" applyBorder="1" applyAlignment="1" applyProtection="1">
      <alignment horizontal="center" vertical="center" wrapText="1"/>
      <protection locked="0"/>
    </xf>
    <xf numFmtId="0" fontId="16" fillId="0" borderId="53" xfId="3" quotePrefix="1" applyFont="1" applyBorder="1" applyAlignment="1" applyProtection="1">
      <alignment horizontal="center" vertical="center" wrapText="1"/>
      <protection locked="0"/>
    </xf>
    <xf numFmtId="0" fontId="27" fillId="0" borderId="26" xfId="3" applyFont="1" applyBorder="1" applyAlignment="1" applyProtection="1">
      <alignment vertical="center" wrapText="1"/>
      <protection locked="0"/>
    </xf>
    <xf numFmtId="0" fontId="27" fillId="0" borderId="1" xfId="3" applyFont="1" applyBorder="1" applyAlignment="1" applyProtection="1">
      <alignment vertical="center" wrapText="1"/>
      <protection locked="0"/>
    </xf>
    <xf numFmtId="0" fontId="27" fillId="0" borderId="26" xfId="3" applyFont="1" applyBorder="1" applyAlignment="1" applyProtection="1">
      <alignment vertical="center"/>
      <protection locked="0"/>
    </xf>
    <xf numFmtId="0" fontId="27" fillId="0" borderId="1" xfId="3" applyFont="1" applyBorder="1" applyAlignment="1" applyProtection="1">
      <alignment vertical="center"/>
      <protection locked="0"/>
    </xf>
    <xf numFmtId="0" fontId="27" fillId="0" borderId="41" xfId="3" applyFont="1" applyBorder="1" applyAlignment="1" applyProtection="1">
      <alignment horizontal="left" vertical="center"/>
      <protection locked="0"/>
    </xf>
    <xf numFmtId="0" fontId="27" fillId="0" borderId="4" xfId="3" applyFont="1" applyBorder="1" applyAlignment="1" applyProtection="1">
      <alignment horizontal="left" vertical="center"/>
      <protection locked="0"/>
    </xf>
    <xf numFmtId="0" fontId="27" fillId="0" borderId="41" xfId="3" applyFont="1" applyBorder="1" applyAlignment="1" applyProtection="1">
      <alignment horizontal="left" vertical="center" wrapText="1"/>
      <protection locked="0"/>
    </xf>
    <xf numFmtId="0" fontId="27" fillId="0" borderId="4" xfId="3" applyFont="1" applyBorder="1" applyAlignment="1" applyProtection="1">
      <alignment horizontal="left" vertical="center" wrapText="1"/>
      <protection locked="0"/>
    </xf>
    <xf numFmtId="0" fontId="27" fillId="0" borderId="52" xfId="3" applyFont="1" applyBorder="1" applyAlignment="1" applyProtection="1">
      <alignment horizontal="left" vertical="center" wrapText="1"/>
      <protection locked="0"/>
    </xf>
    <xf numFmtId="0" fontId="27" fillId="0" borderId="13" xfId="3" applyFont="1" applyBorder="1" applyAlignment="1" applyProtection="1">
      <alignment horizontal="left" vertical="center" wrapText="1"/>
      <protection locked="0"/>
    </xf>
    <xf numFmtId="0" fontId="27" fillId="0" borderId="45" xfId="3" applyFont="1" applyBorder="1" applyAlignment="1" applyProtection="1">
      <alignment horizontal="left" vertical="center" wrapText="1"/>
      <protection locked="0"/>
    </xf>
    <xf numFmtId="0" fontId="27" fillId="0" borderId="17" xfId="3" applyFont="1" applyBorder="1" applyAlignment="1" applyProtection="1">
      <alignment horizontal="left" vertical="center" wrapText="1"/>
      <protection locked="0"/>
    </xf>
    <xf numFmtId="0" fontId="27" fillId="0" borderId="29" xfId="3" applyFont="1" applyBorder="1" applyAlignment="1" applyProtection="1">
      <alignment horizontal="left" vertical="center" wrapText="1"/>
      <protection locked="0"/>
    </xf>
    <xf numFmtId="0" fontId="27" fillId="0" borderId="32" xfId="3" applyFont="1" applyBorder="1" applyAlignment="1" applyProtection="1">
      <alignment horizontal="left" vertical="center" wrapText="1"/>
      <protection locked="0"/>
    </xf>
    <xf numFmtId="0" fontId="5" fillId="6" borderId="24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center" wrapText="1"/>
    </xf>
    <xf numFmtId="49" fontId="34" fillId="0" borderId="20" xfId="0" applyNumberFormat="1" applyFont="1" applyBorder="1" applyAlignment="1">
      <alignment horizontal="center" vertical="center" wrapText="1"/>
    </xf>
    <xf numFmtId="49" fontId="34" fillId="0" borderId="21" xfId="0" applyNumberFormat="1" applyFont="1" applyBorder="1" applyAlignment="1">
      <alignment horizontal="center" vertical="center" wrapText="1"/>
    </xf>
    <xf numFmtId="0" fontId="27" fillId="0" borderId="34" xfId="3" applyFont="1" applyBorder="1" applyAlignment="1">
      <alignment horizontal="left" vertical="center"/>
    </xf>
    <xf numFmtId="0" fontId="27" fillId="0" borderId="15" xfId="3" applyFont="1" applyBorder="1" applyAlignment="1">
      <alignment horizontal="left" vertical="center"/>
    </xf>
    <xf numFmtId="0" fontId="8" fillId="0" borderId="14" xfId="3" applyFont="1" applyBorder="1" applyAlignment="1" applyProtection="1">
      <alignment horizontal="center" vertical="center" wrapText="1"/>
      <protection locked="0"/>
    </xf>
    <xf numFmtId="0" fontId="8" fillId="0" borderId="15" xfId="3" applyFont="1" applyBorder="1" applyAlignment="1" applyProtection="1">
      <alignment horizontal="center" vertical="center" wrapText="1"/>
      <protection locked="0"/>
    </xf>
    <xf numFmtId="3" fontId="10" fillId="0" borderId="14" xfId="3" applyNumberFormat="1" applyFont="1" applyBorder="1" applyAlignment="1">
      <alignment horizontal="center" vertical="center"/>
    </xf>
    <xf numFmtId="3" fontId="10" fillId="0" borderId="15" xfId="3" applyNumberFormat="1" applyFont="1" applyBorder="1" applyAlignment="1">
      <alignment horizontal="center" vertical="center"/>
    </xf>
    <xf numFmtId="3" fontId="10" fillId="6" borderId="28" xfId="3" applyNumberFormat="1" applyFont="1" applyFill="1" applyBorder="1" applyAlignment="1">
      <alignment horizontal="center" vertical="center"/>
    </xf>
    <xf numFmtId="3" fontId="10" fillId="6" borderId="35" xfId="3" applyNumberFormat="1" applyFont="1" applyFill="1" applyBorder="1" applyAlignment="1">
      <alignment horizontal="center" vertical="center"/>
    </xf>
    <xf numFmtId="0" fontId="27" fillId="0" borderId="29" xfId="3" applyFont="1" applyBorder="1" applyAlignment="1">
      <alignment horizontal="left" vertical="center" wrapText="1"/>
    </xf>
    <xf numFmtId="0" fontId="27" fillId="0" borderId="32" xfId="3" applyFont="1" applyBorder="1" applyAlignment="1">
      <alignment horizontal="left" vertical="center" wrapText="1"/>
    </xf>
    <xf numFmtId="0" fontId="5" fillId="6" borderId="56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0" fontId="36" fillId="3" borderId="0" xfId="0" applyFont="1" applyFill="1" applyAlignment="1">
      <alignment horizontal="center" vertical="center" wrapText="1"/>
    </xf>
    <xf numFmtId="168" fontId="35" fillId="0" borderId="11" xfId="0" applyNumberFormat="1" applyFont="1" applyBorder="1" applyAlignment="1">
      <alignment horizontal="center" vertical="center" wrapText="1"/>
    </xf>
    <xf numFmtId="168" fontId="35" fillId="0" borderId="0" xfId="0" applyNumberFormat="1" applyFont="1" applyAlignment="1">
      <alignment horizontal="center" vertical="center" wrapText="1"/>
    </xf>
    <xf numFmtId="168" fontId="35" fillId="0" borderId="5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22" fillId="0" borderId="19" xfId="0" applyNumberFormat="1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left" vertical="center"/>
    </xf>
    <xf numFmtId="1" fontId="8" fillId="0" borderId="15" xfId="0" applyNumberFormat="1" applyFont="1" applyBorder="1" applyAlignment="1">
      <alignment horizontal="left" vertical="center"/>
    </xf>
    <xf numFmtId="1" fontId="8" fillId="0" borderId="16" xfId="0" applyNumberFormat="1" applyFont="1" applyBorder="1" applyAlignment="1">
      <alignment horizontal="left" vertical="center"/>
    </xf>
    <xf numFmtId="1" fontId="8" fillId="0" borderId="41" xfId="0" applyNumberFormat="1" applyFont="1" applyBorder="1" applyAlignment="1">
      <alignment horizontal="left" vertical="center"/>
    </xf>
    <xf numFmtId="1" fontId="8" fillId="0" borderId="3" xfId="0" applyNumberFormat="1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left" vertical="center"/>
    </xf>
    <xf numFmtId="1" fontId="8" fillId="0" borderId="26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left" vertical="center"/>
    </xf>
    <xf numFmtId="1" fontId="8" fillId="0" borderId="43" xfId="0" applyNumberFormat="1" applyFont="1" applyBorder="1" applyAlignment="1">
      <alignment horizontal="left" vertical="center"/>
    </xf>
    <xf numFmtId="1" fontId="8" fillId="0" borderId="30" xfId="0" applyNumberFormat="1" applyFont="1" applyBorder="1" applyAlignment="1">
      <alignment horizontal="left" vertical="center"/>
    </xf>
    <xf numFmtId="1" fontId="8" fillId="0" borderId="31" xfId="0" applyNumberFormat="1" applyFont="1" applyBorder="1" applyAlignment="1">
      <alignment horizontal="left" vertical="center"/>
    </xf>
    <xf numFmtId="1" fontId="10" fillId="0" borderId="1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</cellXfs>
  <cellStyles count="4">
    <cellStyle name="Dziesiętny" xfId="1" builtinId="3"/>
    <cellStyle name="Normalny" xfId="0" builtinId="0"/>
    <cellStyle name="Normalny 2" xfId="2"/>
    <cellStyle name="Normalny 3" xfId="3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20DF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a\Ekoscan\Projekty\audyt%20Zawiercie\audyt_Zawiercie%2027.10%20+%20efekt%20ek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MA\MO\Raporty\raporty_19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M\Moje%20dokumenty\Zfolder\@PEC%20CIEP&#321;OGAZ%20Sp%20z%20oo\Urz&#261;d%20Regulacji%20Energetyki\Taryfa%202007\2007_taryfa_2805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Pulpit\Moje%20dokumenty\EE-Grzegorz\2000\10_2000\Moje%20dokumenty\Bud&#380;ety\Bg2000\11_07_2000\bg2000_6mce_pj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Pulpit\Moje%20dokumenty\Bud&#380;ety\Bg2000\11_07_2000\bg2000_6mce_pj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321;ukasz\Documents\RPO%20PS\dobor%20inni\audyt_ee_parp_pkmswierklanie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MA\MO\Raporty\raporty_1999_kop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MA\MO\Raporty\Anal_p&#322;'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_tyt"/>
      <sheetName val="str-tyt"/>
      <sheetName val="karta"/>
      <sheetName val="karta cd"/>
      <sheetName val="dokum"/>
      <sheetName val="inwent"/>
      <sheetName val="opis_tech"/>
      <sheetName val="szkic"/>
      <sheetName val="opis-tech2"/>
      <sheetName val="opis-tech3"/>
      <sheetName val="ocena"/>
      <sheetName val="ocena_cd"/>
      <sheetName val="zest_uspr"/>
      <sheetName val="war-optym"/>
      <sheetName val="ceny_ciepła"/>
      <sheetName val="ściany_p"/>
      <sheetName val="stropodach"/>
      <sheetName val="strop_nad_p"/>
      <sheetName val="okna"/>
      <sheetName val="wentylacja"/>
      <sheetName val="cwu"/>
      <sheetName val="zest."/>
      <sheetName val="instal_co"/>
      <sheetName val="co_ocena"/>
      <sheetName val="war.opt"/>
      <sheetName val="obl_zmian"/>
      <sheetName val="zes_optym"/>
      <sheetName val="opis_opt"/>
      <sheetName val="opis_tech_opt"/>
      <sheetName val="załączniki"/>
      <sheetName val="taryfy"/>
      <sheetName val="U"/>
      <sheetName val="went"/>
      <sheetName val="obl_cwu PV"/>
      <sheetName val="obl_cwu (2)"/>
      <sheetName val="obl_moc"/>
      <sheetName val="Arkusz_pomocniczy"/>
      <sheetName val="efekt ek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"/>
      <sheetName val="wsk."/>
      <sheetName val="wyn. "/>
      <sheetName val="wyn.kw."/>
      <sheetName val="eksport "/>
      <sheetName val="rozl.jedn+n "/>
      <sheetName val="zest prod."/>
      <sheetName val="Por. wyników"/>
      <sheetName val="zest prod. kw."/>
      <sheetName val="rozl.jedn kw."/>
      <sheetName val="dyn. prod"/>
      <sheetName val="pomoc do dyn."/>
      <sheetName val="pł."/>
      <sheetName val="zbppodst"/>
      <sheetName val="pr.podst."/>
      <sheetName val="og.podst"/>
      <sheetName val="GW"/>
      <sheetName val="og.GW"/>
      <sheetName val="zb.p.przem."/>
      <sheetName val="pr.przem."/>
      <sheetName val="og.przem"/>
      <sheetName val="zb.usł."/>
      <sheetName val="usł."/>
      <sheetName val="og. usł."/>
      <sheetName val="solidar."/>
      <sheetName val="solid."/>
      <sheetName val="jedn - podst."/>
      <sheetName val="jedn - GW"/>
      <sheetName val="jedn - przem"/>
      <sheetName val="jedn - usł."/>
      <sheetName val="jedn.kw."/>
      <sheetName val="ARKPOM"/>
      <sheetName val="ARKPOM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"/>
      <sheetName val="200(5)"/>
      <sheetName val="200(6)"/>
      <sheetName val="200(7)"/>
      <sheetName val="A"/>
      <sheetName val="B"/>
      <sheetName val="C"/>
      <sheetName val="GJMW"/>
      <sheetName val="2"/>
      <sheetName val="3"/>
      <sheetName val="4"/>
      <sheetName val="6."/>
      <sheetName val="6.(1)"/>
      <sheetName val="6.(2)"/>
      <sheetName val="6.(3)"/>
      <sheetName val="6.4(KL)"/>
      <sheetName val="7.gaz "/>
      <sheetName val="8.1"/>
      <sheetName val="8.2"/>
      <sheetName val="9(9)"/>
      <sheetName val="9(10)"/>
      <sheetName val="taryfa"/>
      <sheetName val="dodat"/>
      <sheetName val="11W71"/>
      <sheetName val="8.4"/>
      <sheetName val="7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1"/>
      <sheetName val="RZiS_1_%P"/>
      <sheetName val="Dane2"/>
      <sheetName val="RZiS_2_%mix"/>
      <sheetName val="Dane3"/>
      <sheetName val="RZiS_3_%S"/>
      <sheetName val="RwT"/>
      <sheetName val="pomoc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1"/>
      <sheetName val="RZiS_1_%P"/>
      <sheetName val="Dane2"/>
      <sheetName val="RZiS_2_%mix"/>
      <sheetName val="Dane3"/>
      <sheetName val="RZiS_3_%S"/>
      <sheetName val="RwT"/>
      <sheetName val="pomoc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_tyt"/>
      <sheetName val="spis treści"/>
      <sheetName val="ka zbiorcza"/>
      <sheetName val="karta cd"/>
      <sheetName val="dokum"/>
      <sheetName val="opis tech"/>
      <sheetName val="ocena tech 1"/>
      <sheetName val="ocena tech 2"/>
      <sheetName val="zest. usp"/>
      <sheetName val="war. opt."/>
      <sheetName val="opis-tech2"/>
      <sheetName val="opis-tech3"/>
      <sheetName val="ocena"/>
      <sheetName val="ocena_cd"/>
      <sheetName val="war-optym"/>
      <sheetName val="ceny_ciepła"/>
      <sheetName val="Taryfa"/>
      <sheetName val="stropodach"/>
      <sheetName val="stropodach (2)"/>
      <sheetName val="stropodach (3)"/>
      <sheetName val="okna"/>
      <sheetName val="Vphase"/>
      <sheetName val="PV"/>
      <sheetName val="cwu"/>
      <sheetName val="cwu (2)"/>
      <sheetName val="cwu (3)"/>
      <sheetName val="instal_co"/>
      <sheetName val="co_ocena"/>
      <sheetName val="war.opt"/>
      <sheetName val="obl_zmian"/>
      <sheetName val="zes_optym"/>
      <sheetName val="Solary"/>
      <sheetName val="indukcja"/>
      <sheetName val="PV woda"/>
      <sheetName val="Kog. woda"/>
      <sheetName val="zest."/>
      <sheetName val="opis_opt A"/>
      <sheetName val="opis_tech_opt"/>
      <sheetName val="załączniki"/>
      <sheetName val="taryfy"/>
      <sheetName val="U"/>
      <sheetName val="went"/>
      <sheetName val="obl_cwu"/>
      <sheetName val="obl_cwu (2)"/>
      <sheetName val="obl_moc"/>
      <sheetName val="Kolektory"/>
      <sheetName val="Pompa ciepła I"/>
      <sheetName val="Pompa ciepła II"/>
      <sheetName val="strop_nad_p"/>
      <sheetName val="opis_opt B"/>
      <sheetName val="zał 1"/>
      <sheetName val="Arkusz2"/>
      <sheetName val="pompa 1"/>
      <sheetName val="pompa 2"/>
      <sheetName val="RAPORT"/>
      <sheetName val="r1"/>
      <sheetName val="r2"/>
      <sheetName val="r6"/>
      <sheetName val="r7"/>
      <sheetName val="r8"/>
      <sheetName val="r9"/>
      <sheetName val="r10"/>
      <sheetName val="r12"/>
      <sheetName val="r15"/>
      <sheetName val="r16"/>
      <sheetName val="RAPORT II"/>
      <sheetName val="d1"/>
      <sheetName val="d2"/>
      <sheetName val="Hotel PV"/>
      <sheetName val="Hotel pompa"/>
      <sheetName val="za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. wydz."/>
      <sheetName val="k. ogóln. - ośr."/>
      <sheetName val="ośr. all"/>
      <sheetName val="00"/>
      <sheetName val="01"/>
      <sheetName val="02"/>
      <sheetName val="03"/>
      <sheetName val="04"/>
      <sheetName val="05"/>
      <sheetName val="06"/>
      <sheetName val="07"/>
      <sheetName val="Dane"/>
      <sheetName val="99"/>
      <sheetName val="wykres"/>
      <sheetName val="wsk."/>
      <sheetName val="wyn. "/>
      <sheetName val="wyn.kw."/>
      <sheetName val="eksport "/>
      <sheetName val="rozl.jedn+n "/>
      <sheetName val="zest prod."/>
      <sheetName val="Por. wyników"/>
      <sheetName val="zest prod. kw."/>
      <sheetName val="rozl.jedn kw."/>
      <sheetName val="dyn. prod"/>
      <sheetName val="pomoc do dyn."/>
      <sheetName val="pł."/>
      <sheetName val="zbppodst"/>
      <sheetName val="pr.podst."/>
      <sheetName val="og.podst"/>
      <sheetName val="GW"/>
      <sheetName val="og.GW"/>
      <sheetName val="zb.p.przem."/>
      <sheetName val="pr.przem."/>
      <sheetName val="og.przem"/>
      <sheetName val="zb.usł."/>
      <sheetName val="usł."/>
      <sheetName val="og. usł."/>
      <sheetName val="solidar."/>
      <sheetName val="solid."/>
      <sheetName val="jedn - podst."/>
      <sheetName val="jedn - GW"/>
      <sheetName val="jedn - przem"/>
      <sheetName val="jedn - usł."/>
      <sheetName val="jedn.kw."/>
      <sheetName val="ARKPOM"/>
      <sheetName val="ARKPOM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k XII."/>
      <sheetName val="wsk XII. PO BIEGŁ"/>
      <sheetName val="wsk "/>
      <sheetName val="baza_śred"/>
      <sheetName val="wykr. wskaźników"/>
      <sheetName val="wykr wart"/>
      <sheetName val="wykres"/>
      <sheetName val="pł."/>
      <sheetName val="zbppodst"/>
      <sheetName val="zb.p.przem."/>
      <sheetName val="zb.usł."/>
      <sheetName val="zb.usł. poz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zoomScale="145" zoomScaleNormal="145" workbookViewId="0"/>
  </sheetViews>
  <sheetFormatPr defaultColWidth="9.140625" defaultRowHeight="15" x14ac:dyDescent="0.25"/>
  <cols>
    <col min="1" max="1" width="3.42578125" customWidth="1"/>
    <col min="2" max="2" width="13" customWidth="1"/>
  </cols>
  <sheetData>
    <row r="1" spans="2:9" ht="15.75" thickBot="1" x14ac:dyDescent="0.3"/>
    <row r="2" spans="2:9" x14ac:dyDescent="0.25">
      <c r="B2" s="142"/>
      <c r="C2" s="143"/>
      <c r="D2" s="143"/>
      <c r="E2" s="143"/>
      <c r="F2" s="143"/>
      <c r="G2" s="143"/>
      <c r="H2" s="143"/>
      <c r="I2" s="144"/>
    </row>
    <row r="3" spans="2:9" x14ac:dyDescent="0.25">
      <c r="B3" s="327"/>
      <c r="C3" s="319"/>
      <c r="D3" s="319"/>
      <c r="E3" s="319"/>
      <c r="F3" s="319"/>
      <c r="G3" s="319"/>
      <c r="H3" s="319"/>
      <c r="I3" s="328"/>
    </row>
    <row r="4" spans="2:9" x14ac:dyDescent="0.25">
      <c r="B4" s="324" t="s">
        <v>0</v>
      </c>
      <c r="C4" s="325"/>
      <c r="D4" s="325"/>
      <c r="E4" s="325"/>
      <c r="F4" s="325"/>
      <c r="G4" s="325"/>
      <c r="H4" s="325"/>
      <c r="I4" s="326"/>
    </row>
    <row r="5" spans="2:9" x14ac:dyDescent="0.25">
      <c r="B5" s="324"/>
      <c r="C5" s="325"/>
      <c r="D5" s="325"/>
      <c r="E5" s="325"/>
      <c r="F5" s="325"/>
      <c r="G5" s="325"/>
      <c r="H5" s="325"/>
      <c r="I5" s="326"/>
    </row>
    <row r="6" spans="2:9" x14ac:dyDescent="0.25">
      <c r="B6" s="324"/>
      <c r="C6" s="325"/>
      <c r="D6" s="325"/>
      <c r="E6" s="325"/>
      <c r="F6" s="325"/>
      <c r="G6" s="325"/>
      <c r="H6" s="325"/>
      <c r="I6" s="326"/>
    </row>
    <row r="7" spans="2:9" x14ac:dyDescent="0.25">
      <c r="B7" s="80"/>
      <c r="C7" s="141"/>
      <c r="D7" s="141"/>
      <c r="E7" s="141"/>
      <c r="F7" s="141"/>
      <c r="G7" s="141"/>
      <c r="H7" s="141"/>
      <c r="I7" s="81"/>
    </row>
    <row r="8" spans="2:9" ht="15.75" customHeight="1" x14ac:dyDescent="0.25">
      <c r="B8" s="83" t="s">
        <v>1</v>
      </c>
      <c r="C8" s="84"/>
      <c r="D8" s="84"/>
      <c r="E8" s="84"/>
      <c r="F8" s="84"/>
      <c r="G8" s="84"/>
      <c r="H8" s="84"/>
      <c r="I8" s="85"/>
    </row>
    <row r="9" spans="2:9" x14ac:dyDescent="0.25">
      <c r="B9" s="138"/>
      <c r="C9" s="139"/>
      <c r="D9" s="139"/>
      <c r="E9" s="139"/>
      <c r="F9" s="139"/>
      <c r="G9" s="139"/>
      <c r="H9" s="139"/>
      <c r="I9" s="140"/>
    </row>
    <row r="10" spans="2:9" x14ac:dyDescent="0.25">
      <c r="B10" s="138"/>
      <c r="C10" s="139"/>
      <c r="D10" s="139"/>
      <c r="E10" s="139"/>
      <c r="F10" s="139"/>
      <c r="G10" s="139"/>
      <c r="H10" s="139"/>
      <c r="I10" s="140"/>
    </row>
    <row r="11" spans="2:9" x14ac:dyDescent="0.25">
      <c r="B11" s="79" t="s">
        <v>2</v>
      </c>
      <c r="C11" s="141"/>
      <c r="D11" s="141"/>
      <c r="E11" s="82"/>
      <c r="F11" s="82"/>
      <c r="G11" s="333"/>
      <c r="H11" s="333"/>
      <c r="I11" s="334"/>
    </row>
    <row r="12" spans="2:9" x14ac:dyDescent="0.25">
      <c r="B12" s="321"/>
      <c r="C12" s="322"/>
      <c r="D12" s="322"/>
      <c r="E12" s="322"/>
      <c r="F12" s="322"/>
      <c r="G12" s="322"/>
      <c r="H12" s="322"/>
      <c r="I12" s="323"/>
    </row>
    <row r="13" spans="2:9" x14ac:dyDescent="0.25">
      <c r="B13" s="321"/>
      <c r="C13" s="322"/>
      <c r="D13" s="322"/>
      <c r="E13" s="322"/>
      <c r="F13" s="322"/>
      <c r="G13" s="322"/>
      <c r="H13" s="322"/>
      <c r="I13" s="323"/>
    </row>
    <row r="14" spans="2:9" x14ac:dyDescent="0.25">
      <c r="B14" s="79" t="s">
        <v>3</v>
      </c>
      <c r="C14" s="82"/>
      <c r="D14" s="82"/>
      <c r="E14" s="82"/>
      <c r="F14" s="82"/>
      <c r="G14" s="82"/>
      <c r="H14" s="82"/>
      <c r="I14" s="78"/>
    </row>
    <row r="15" spans="2:9" x14ac:dyDescent="0.25">
      <c r="B15" s="329"/>
      <c r="C15" s="330"/>
      <c r="D15" s="330"/>
      <c r="E15" s="330"/>
      <c r="F15" s="330"/>
      <c r="G15" s="330"/>
      <c r="H15" s="330"/>
      <c r="I15" s="331"/>
    </row>
    <row r="16" spans="2:9" x14ac:dyDescent="0.25">
      <c r="B16" s="329"/>
      <c r="C16" s="330"/>
      <c r="D16" s="330"/>
      <c r="E16" s="330"/>
      <c r="F16" s="330"/>
      <c r="G16" s="330"/>
      <c r="H16" s="330"/>
      <c r="I16" s="331"/>
    </row>
    <row r="17" spans="2:9" x14ac:dyDescent="0.25">
      <c r="B17" s="77"/>
      <c r="C17" s="82"/>
      <c r="D17" s="82"/>
      <c r="E17" s="82"/>
      <c r="F17" s="82"/>
      <c r="G17" s="82"/>
      <c r="H17" s="82"/>
      <c r="I17" s="78"/>
    </row>
    <row r="18" spans="2:9" x14ac:dyDescent="0.25">
      <c r="B18" s="332" t="s">
        <v>4</v>
      </c>
      <c r="C18" s="333"/>
      <c r="D18" s="333"/>
      <c r="E18" s="333"/>
      <c r="F18" s="319"/>
      <c r="G18" s="333" t="s">
        <v>5</v>
      </c>
      <c r="H18" s="333"/>
      <c r="I18" s="334"/>
    </row>
    <row r="19" spans="2:9" ht="15.75" thickBot="1" x14ac:dyDescent="0.3">
      <c r="B19" s="335"/>
      <c r="C19" s="320"/>
      <c r="D19" s="320"/>
      <c r="E19" s="320"/>
      <c r="F19" s="320"/>
      <c r="G19" s="336"/>
      <c r="H19" s="336"/>
      <c r="I19" s="337"/>
    </row>
  </sheetData>
  <mergeCells count="10">
    <mergeCell ref="F18:F19"/>
    <mergeCell ref="B12:I13"/>
    <mergeCell ref="B4:I6"/>
    <mergeCell ref="B3:I3"/>
    <mergeCell ref="B15:I16"/>
    <mergeCell ref="B18:E18"/>
    <mergeCell ref="G18:I18"/>
    <mergeCell ref="B19:E19"/>
    <mergeCell ref="G19:I19"/>
    <mergeCell ref="G11:I11"/>
  </mergeCells>
  <conditionalFormatting sqref="B3">
    <cfRule type="containsBlanks" dxfId="8" priority="10">
      <formula>LEN(TRIM(B3))=0</formula>
    </cfRule>
  </conditionalFormatting>
  <conditionalFormatting sqref="B19">
    <cfRule type="containsBlanks" dxfId="7" priority="3">
      <formula>LEN(TRIM(B19))=0</formula>
    </cfRule>
  </conditionalFormatting>
  <conditionalFormatting sqref="G19">
    <cfRule type="containsBlanks" dxfId="6" priority="2">
      <formula>LEN(TRIM(G19))=0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4"/>
  <sheetViews>
    <sheetView zoomScale="130" zoomScaleNormal="130" zoomScaleSheetLayoutView="130" workbookViewId="0"/>
  </sheetViews>
  <sheetFormatPr defaultColWidth="9.140625" defaultRowHeight="12.75" x14ac:dyDescent="0.2"/>
  <cols>
    <col min="1" max="1" width="3.140625" style="76" customWidth="1"/>
    <col min="2" max="2" width="24.42578125" style="76" customWidth="1"/>
    <col min="3" max="3" width="44.42578125" style="76" bestFit="1" customWidth="1"/>
    <col min="4" max="16384" width="9.140625" style="76"/>
  </cols>
  <sheetData>
    <row r="1" spans="2:3" ht="13.5" thickBot="1" x14ac:dyDescent="0.25"/>
    <row r="2" spans="2:3" ht="15.75" customHeight="1" thickBot="1" x14ac:dyDescent="0.25">
      <c r="B2" s="206" t="s">
        <v>6</v>
      </c>
      <c r="C2" s="145" t="s">
        <v>7</v>
      </c>
    </row>
    <row r="3" spans="2:3" ht="15" x14ac:dyDescent="0.25">
      <c r="B3" s="338"/>
      <c r="C3" s="298" t="s">
        <v>8</v>
      </c>
    </row>
    <row r="4" spans="2:3" ht="15" customHeight="1" x14ac:dyDescent="0.25">
      <c r="B4" s="339"/>
      <c r="C4" s="298" t="s">
        <v>9</v>
      </c>
    </row>
    <row r="5" spans="2:3" ht="15" customHeight="1" x14ac:dyDescent="0.25">
      <c r="B5" s="339"/>
      <c r="C5" s="298" t="s">
        <v>10</v>
      </c>
    </row>
    <row r="6" spans="2:3" ht="15" customHeight="1" x14ac:dyDescent="0.25">
      <c r="B6" s="339"/>
      <c r="C6" s="298" t="s">
        <v>11</v>
      </c>
    </row>
    <row r="7" spans="2:3" ht="15" customHeight="1" x14ac:dyDescent="0.25">
      <c r="B7" s="339"/>
      <c r="C7" s="298" t="s">
        <v>12</v>
      </c>
    </row>
    <row r="8" spans="2:3" ht="15" customHeight="1" x14ac:dyDescent="0.25">
      <c r="B8" s="339"/>
      <c r="C8" s="298" t="s">
        <v>13</v>
      </c>
    </row>
    <row r="9" spans="2:3" ht="15" customHeight="1" x14ac:dyDescent="0.25">
      <c r="B9" s="339"/>
      <c r="C9" s="298" t="s">
        <v>14</v>
      </c>
    </row>
    <row r="10" spans="2:3" ht="15.75" customHeight="1" thickBot="1" x14ac:dyDescent="0.3">
      <c r="B10" s="340"/>
      <c r="C10" s="299" t="s">
        <v>15</v>
      </c>
    </row>
    <row r="13" spans="2:3" ht="12.75" customHeight="1" x14ac:dyDescent="0.2">
      <c r="B13" s="341" t="s">
        <v>16</v>
      </c>
      <c r="C13" s="341"/>
    </row>
    <row r="14" spans="2:3" x14ac:dyDescent="0.2">
      <c r="B14" s="341"/>
      <c r="C14" s="341"/>
    </row>
    <row r="15" spans="2:3" x14ac:dyDescent="0.2">
      <c r="B15" s="341"/>
      <c r="C15" s="341"/>
    </row>
    <row r="16" spans="2:3" x14ac:dyDescent="0.2">
      <c r="B16" s="341"/>
      <c r="C16" s="341"/>
    </row>
    <row r="17" spans="2:3" x14ac:dyDescent="0.2">
      <c r="B17" s="341"/>
      <c r="C17" s="341"/>
    </row>
    <row r="18" spans="2:3" x14ac:dyDescent="0.2">
      <c r="B18" s="341"/>
      <c r="C18" s="341"/>
    </row>
    <row r="19" spans="2:3" x14ac:dyDescent="0.2">
      <c r="B19" s="341"/>
      <c r="C19" s="341"/>
    </row>
    <row r="20" spans="2:3" x14ac:dyDescent="0.2">
      <c r="B20" s="341"/>
      <c r="C20" s="341"/>
    </row>
    <row r="21" spans="2:3" x14ac:dyDescent="0.2">
      <c r="B21" s="341"/>
      <c r="C21" s="341"/>
    </row>
    <row r="22" spans="2:3" x14ac:dyDescent="0.2">
      <c r="B22" s="341"/>
      <c r="C22" s="341"/>
    </row>
    <row r="23" spans="2:3" x14ac:dyDescent="0.2">
      <c r="B23" s="341"/>
      <c r="C23" s="341"/>
    </row>
    <row r="24" spans="2:3" x14ac:dyDescent="0.2">
      <c r="B24" s="341"/>
      <c r="C24" s="341"/>
    </row>
    <row r="25" spans="2:3" x14ac:dyDescent="0.2">
      <c r="B25" s="341"/>
      <c r="C25" s="341"/>
    </row>
    <row r="26" spans="2:3" x14ac:dyDescent="0.2">
      <c r="B26" s="341"/>
      <c r="C26" s="341"/>
    </row>
    <row r="27" spans="2:3" x14ac:dyDescent="0.2">
      <c r="B27" s="341"/>
      <c r="C27" s="341"/>
    </row>
    <row r="28" spans="2:3" x14ac:dyDescent="0.2">
      <c r="B28" s="341"/>
      <c r="C28" s="341"/>
    </row>
    <row r="29" spans="2:3" x14ac:dyDescent="0.2">
      <c r="B29" s="341"/>
      <c r="C29" s="341"/>
    </row>
    <row r="30" spans="2:3" x14ac:dyDescent="0.2">
      <c r="B30" s="341"/>
      <c r="C30" s="341"/>
    </row>
    <row r="31" spans="2:3" x14ac:dyDescent="0.2">
      <c r="B31" s="341"/>
      <c r="C31" s="341"/>
    </row>
    <row r="32" spans="2:3" x14ac:dyDescent="0.2">
      <c r="B32" s="341"/>
      <c r="C32" s="341"/>
    </row>
    <row r="33" spans="2:3" x14ac:dyDescent="0.2">
      <c r="B33" s="341"/>
      <c r="C33" s="341"/>
    </row>
    <row r="34" spans="2:3" x14ac:dyDescent="0.2">
      <c r="B34" s="341"/>
      <c r="C34" s="341"/>
    </row>
  </sheetData>
  <mergeCells count="2">
    <mergeCell ref="B3:B10"/>
    <mergeCell ref="B13:C34"/>
  </mergeCells>
  <conditionalFormatting sqref="C4:C10">
    <cfRule type="containsBlanks" dxfId="5" priority="1">
      <formula>LEN(TRIM(C4))=0</formula>
    </cfRule>
    <cfRule type="containsBlanks" priority="2">
      <formula>LEN(TRIM(C4))=0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E38"/>
  <sheetViews>
    <sheetView zoomScale="90" zoomScaleNormal="90" workbookViewId="0">
      <selection activeCell="A2" sqref="A2"/>
    </sheetView>
  </sheetViews>
  <sheetFormatPr defaultColWidth="9.140625" defaultRowHeight="12.75" x14ac:dyDescent="0.25"/>
  <cols>
    <col min="1" max="1" width="11.85546875" style="9" customWidth="1"/>
    <col min="2" max="2" width="114.140625" style="2" customWidth="1"/>
    <col min="3" max="3" width="23.28515625" style="2" customWidth="1"/>
    <col min="4" max="4" width="26" style="3" customWidth="1"/>
    <col min="5" max="5" width="12.5703125" style="4" customWidth="1"/>
    <col min="6" max="6" width="16.85546875" style="2" customWidth="1"/>
    <col min="7" max="7" width="9.140625" style="2"/>
    <col min="8" max="8" width="10.28515625" style="2" customWidth="1"/>
    <col min="9" max="16384" width="9.140625" style="2"/>
  </cols>
  <sheetData>
    <row r="1" spans="1:5" ht="26.25" x14ac:dyDescent="0.25">
      <c r="A1" s="86" t="s">
        <v>9</v>
      </c>
    </row>
    <row r="2" spans="1:5" ht="27" thickBot="1" x14ac:dyDescent="0.3">
      <c r="A2" s="1"/>
    </row>
    <row r="3" spans="1:5" s="203" customFormat="1" ht="38.25" customHeight="1" thickBot="1" x14ac:dyDescent="0.3">
      <c r="A3" s="200"/>
      <c r="B3" s="204" t="s">
        <v>17</v>
      </c>
      <c r="C3" s="210" t="s">
        <v>18</v>
      </c>
      <c r="D3" s="201" t="s">
        <v>19</v>
      </c>
      <c r="E3" s="202"/>
    </row>
    <row r="4" spans="1:5" ht="15.95" customHeight="1" x14ac:dyDescent="0.25">
      <c r="A4" s="1"/>
      <c r="B4" s="211" t="s">
        <v>20</v>
      </c>
      <c r="C4" s="277">
        <v>0</v>
      </c>
      <c r="D4" s="278">
        <f>'instalacje fotowoltaiczne'!I4</f>
        <v>0</v>
      </c>
    </row>
    <row r="5" spans="1:5" s="7" customFormat="1" ht="15.95" customHeight="1" x14ac:dyDescent="0.25">
      <c r="A5" s="1"/>
      <c r="B5" s="212" t="s">
        <v>21</v>
      </c>
      <c r="C5" s="275">
        <v>0</v>
      </c>
      <c r="D5" s="276">
        <f>'instalacje fotowoltaiczne'!I5</f>
        <v>0</v>
      </c>
      <c r="E5" s="6"/>
    </row>
    <row r="6" spans="1:5" ht="15.95" customHeight="1" x14ac:dyDescent="0.25">
      <c r="A6" s="5"/>
      <c r="B6" s="212" t="s">
        <v>22</v>
      </c>
      <c r="C6" s="275">
        <v>0</v>
      </c>
      <c r="D6" s="276">
        <f>'kolektory słoneczne'!I6+'pompa ciepła c.w.u.'!I6+'pompa ciepła c.o. z c.w.u'!I6+'kotły na biomasę'!I6</f>
        <v>0</v>
      </c>
    </row>
    <row r="7" spans="1:5" s="7" customFormat="1" ht="15.95" customHeight="1" x14ac:dyDescent="0.25">
      <c r="A7" s="1"/>
      <c r="B7" s="212" t="s">
        <v>23</v>
      </c>
      <c r="C7" s="275">
        <v>0</v>
      </c>
      <c r="D7" s="276">
        <f>'kolektory słoneczne'!I7+'pompa ciepła c.w.u.'!I7+'pompa ciepła c.o. z c.w.u'!I7+'kotły na biomasę'!I7</f>
        <v>0</v>
      </c>
      <c r="E7" s="6"/>
    </row>
    <row r="8" spans="1:5" ht="15.95" customHeight="1" x14ac:dyDescent="0.25">
      <c r="A8" s="5"/>
      <c r="B8" s="212" t="s">
        <v>24</v>
      </c>
      <c r="C8" s="275">
        <v>0</v>
      </c>
      <c r="D8" s="265">
        <f>'instalacje fotowoltaiczne'!I8</f>
        <v>0</v>
      </c>
    </row>
    <row r="9" spans="1:5" ht="15.95" customHeight="1" x14ac:dyDescent="0.25">
      <c r="A9" s="1"/>
      <c r="B9" s="212" t="s">
        <v>25</v>
      </c>
      <c r="C9" s="275">
        <v>0</v>
      </c>
      <c r="D9" s="265">
        <f>'kolektory słoneczne'!I9+'pompa ciepła c.w.u.'!I9+'pompa ciepła c.o. z c.w.u'!I9+'kotły na biomasę'!I9</f>
        <v>0</v>
      </c>
    </row>
    <row r="10" spans="1:5" ht="15.95" customHeight="1" x14ac:dyDescent="0.25">
      <c r="A10" s="1"/>
      <c r="B10" s="212" t="s">
        <v>26</v>
      </c>
      <c r="C10" s="266">
        <f>'instalacje fotowoltaiczne'!H10+'kolektory słoneczne'!H10+'pompa ciepła c.w.u.'!H10+'pompa ciepła c.o. z c.w.u'!H10+'kotły na biomasę'!H10</f>
        <v>0</v>
      </c>
      <c r="D10" s="267">
        <v>0</v>
      </c>
    </row>
    <row r="11" spans="1:5" s="7" customFormat="1" ht="15.95" customHeight="1" x14ac:dyDescent="0.25">
      <c r="A11" s="1"/>
      <c r="B11" s="205" t="s">
        <v>27</v>
      </c>
      <c r="C11" s="275">
        <v>0</v>
      </c>
      <c r="D11" s="265">
        <f>'instalacje fotowoltaiczne'!I11</f>
        <v>0</v>
      </c>
      <c r="E11" s="6"/>
    </row>
    <row r="12" spans="1:5" s="7" customFormat="1" ht="15.95" customHeight="1" x14ac:dyDescent="0.25">
      <c r="A12" s="8"/>
      <c r="B12" s="205" t="s">
        <v>28</v>
      </c>
      <c r="C12" s="275">
        <v>0</v>
      </c>
      <c r="D12" s="265">
        <f>'kolektory słoneczne'!I12+'pompa ciepła c.w.u.'!I12+'pompa ciepła c.o. z c.w.u'!I12+'kotły na biomasę'!I12</f>
        <v>0</v>
      </c>
      <c r="E12" s="6"/>
    </row>
    <row r="13" spans="1:5" s="7" customFormat="1" ht="15.95" customHeight="1" x14ac:dyDescent="0.25">
      <c r="A13" s="8"/>
      <c r="B13" s="205" t="s">
        <v>29</v>
      </c>
      <c r="C13" s="275">
        <v>0</v>
      </c>
      <c r="D13" s="276">
        <f>'magazyny energii'!I13</f>
        <v>0</v>
      </c>
      <c r="E13" s="6"/>
    </row>
    <row r="14" spans="1:5" s="7" customFormat="1" ht="15.95" customHeight="1" x14ac:dyDescent="0.25">
      <c r="A14" s="8"/>
      <c r="B14" s="205" t="s">
        <v>30</v>
      </c>
      <c r="C14" s="275">
        <v>0</v>
      </c>
      <c r="D14" s="276">
        <f>'magazyny energii'!I14</f>
        <v>0</v>
      </c>
      <c r="E14" s="6"/>
    </row>
    <row r="15" spans="1:5" s="7" customFormat="1" ht="15.95" customHeight="1" x14ac:dyDescent="0.25">
      <c r="A15" s="8"/>
      <c r="B15" s="213" t="s">
        <v>31</v>
      </c>
      <c r="C15" s="279">
        <v>0</v>
      </c>
      <c r="D15" s="281"/>
      <c r="E15" s="6"/>
    </row>
    <row r="16" spans="1:5" s="7" customFormat="1" ht="15.95" customHeight="1" x14ac:dyDescent="0.25">
      <c r="A16" s="8"/>
      <c r="B16" s="213" t="s">
        <v>32</v>
      </c>
      <c r="C16" s="279">
        <v>0</v>
      </c>
      <c r="D16" s="281"/>
      <c r="E16" s="6"/>
    </row>
    <row r="17" spans="1:5" s="7" customFormat="1" ht="15.95" customHeight="1" x14ac:dyDescent="0.25">
      <c r="A17" s="8"/>
      <c r="B17" s="213" t="s">
        <v>33</v>
      </c>
      <c r="C17" s="279">
        <v>0</v>
      </c>
      <c r="D17" s="281"/>
      <c r="E17" s="6"/>
    </row>
    <row r="18" spans="1:5" s="7" customFormat="1" ht="15.95" customHeight="1" x14ac:dyDescent="0.25">
      <c r="A18" s="8"/>
      <c r="B18" s="213" t="s">
        <v>34</v>
      </c>
      <c r="C18" s="279">
        <v>0</v>
      </c>
      <c r="D18" s="281"/>
      <c r="E18" s="6"/>
    </row>
    <row r="19" spans="1:5" s="7" customFormat="1" ht="15.95" customHeight="1" x14ac:dyDescent="0.25">
      <c r="A19" s="8"/>
      <c r="B19" s="213" t="s">
        <v>35</v>
      </c>
      <c r="C19" s="279">
        <v>0</v>
      </c>
      <c r="D19" s="281"/>
      <c r="E19" s="6"/>
    </row>
    <row r="20" spans="1:5" s="7" customFormat="1" ht="15.95" customHeight="1" x14ac:dyDescent="0.25">
      <c r="A20" s="8"/>
      <c r="B20" s="213" t="s">
        <v>36</v>
      </c>
      <c r="C20" s="279">
        <v>0</v>
      </c>
      <c r="D20" s="281"/>
      <c r="E20" s="6"/>
    </row>
    <row r="21" spans="1:5" s="7" customFormat="1" ht="15.95" customHeight="1" x14ac:dyDescent="0.25">
      <c r="A21" s="8"/>
      <c r="B21" s="213" t="s">
        <v>37</v>
      </c>
      <c r="C21" s="279">
        <v>0</v>
      </c>
      <c r="D21" s="281"/>
      <c r="E21" s="6"/>
    </row>
    <row r="22" spans="1:5" s="7" customFormat="1" ht="15.95" customHeight="1" x14ac:dyDescent="0.25">
      <c r="A22" s="8"/>
      <c r="B22" s="213" t="s">
        <v>38</v>
      </c>
      <c r="C22" s="279">
        <v>0</v>
      </c>
      <c r="D22" s="281"/>
      <c r="E22" s="6"/>
    </row>
    <row r="23" spans="1:5" s="7" customFormat="1" ht="15.95" customHeight="1" thickBot="1" x14ac:dyDescent="0.3">
      <c r="A23" s="8"/>
      <c r="B23" s="214" t="s">
        <v>39</v>
      </c>
      <c r="C23" s="280">
        <v>0</v>
      </c>
      <c r="D23" s="282"/>
      <c r="E23" s="6"/>
    </row>
    <row r="24" spans="1:5" ht="15.75" thickBot="1" x14ac:dyDescent="0.3">
      <c r="B24" s="209"/>
      <c r="E24" s="2"/>
    </row>
    <row r="25" spans="1:5" ht="45.75" customHeight="1" thickBot="1" x14ac:dyDescent="0.3">
      <c r="C25" s="4"/>
      <c r="D25" s="220" t="s">
        <v>40</v>
      </c>
      <c r="E25" s="2"/>
    </row>
    <row r="26" spans="1:5" ht="14.25" x14ac:dyDescent="0.25">
      <c r="B26" s="207"/>
      <c r="C26" s="4"/>
      <c r="D26" s="2"/>
      <c r="E26" s="2"/>
    </row>
    <row r="27" spans="1:5" ht="14.25" x14ac:dyDescent="0.25">
      <c r="B27" s="207"/>
      <c r="E27" s="2"/>
    </row>
    <row r="28" spans="1:5" ht="14.25" x14ac:dyDescent="0.25">
      <c r="B28" s="207"/>
      <c r="E28" s="2"/>
    </row>
    <row r="29" spans="1:5" ht="14.25" x14ac:dyDescent="0.25">
      <c r="B29" s="207"/>
      <c r="E29" s="2"/>
    </row>
    <row r="30" spans="1:5" x14ac:dyDescent="0.25">
      <c r="E30" s="2"/>
    </row>
    <row r="34" spans="2:2" ht="14.25" x14ac:dyDescent="0.25">
      <c r="B34" s="207"/>
    </row>
    <row r="35" spans="2:2" ht="14.25" x14ac:dyDescent="0.25">
      <c r="B35" s="207"/>
    </row>
    <row r="38" spans="2:2" x14ac:dyDescent="0.25">
      <c r="B38" s="208"/>
    </row>
  </sheetData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M38"/>
  <sheetViews>
    <sheetView topLeftCell="A19" zoomScale="90" zoomScaleNormal="90" zoomScaleSheetLayoutView="40" workbookViewId="0">
      <selection activeCell="K32" sqref="K32"/>
    </sheetView>
  </sheetViews>
  <sheetFormatPr defaultColWidth="9.140625" defaultRowHeight="12.75" x14ac:dyDescent="0.25"/>
  <cols>
    <col min="1" max="1" width="8.5703125" style="10" customWidth="1"/>
    <col min="2" max="2" width="19.85546875" style="2" customWidth="1"/>
    <col min="3" max="3" width="24.7109375" style="2" customWidth="1"/>
    <col min="4" max="4" width="19" style="2" bestFit="1" customWidth="1"/>
    <col min="5" max="5" width="19.140625" style="2" customWidth="1"/>
    <col min="6" max="6" width="17" style="2" customWidth="1"/>
    <col min="7" max="7" width="22.85546875" style="2" customWidth="1"/>
    <col min="8" max="8" width="19.5703125" style="2" bestFit="1" customWidth="1"/>
    <col min="9" max="9" width="25" style="2" customWidth="1"/>
    <col min="10" max="10" width="21.42578125" style="3" customWidth="1"/>
    <col min="11" max="11" width="12.5703125" style="4" customWidth="1"/>
    <col min="12" max="12" width="16.85546875" style="2" customWidth="1"/>
    <col min="13" max="13" width="9.140625" style="2"/>
    <col min="14" max="14" width="10.28515625" style="2" customWidth="1"/>
    <col min="15" max="16384" width="9.140625" style="2"/>
  </cols>
  <sheetData>
    <row r="1" spans="1:11" ht="22.5" customHeight="1" x14ac:dyDescent="0.25">
      <c r="A1" s="89" t="s">
        <v>10</v>
      </c>
    </row>
    <row r="2" spans="1:11" ht="15.95" customHeight="1" thickBot="1" x14ac:dyDescent="0.3">
      <c r="A2" s="66"/>
    </row>
    <row r="3" spans="1:11" s="191" customFormat="1" ht="38.25" customHeight="1" thickBot="1" x14ac:dyDescent="0.3">
      <c r="A3" s="66"/>
      <c r="B3" s="359" t="s">
        <v>41</v>
      </c>
      <c r="C3" s="360"/>
      <c r="D3" s="360"/>
      <c r="E3" s="360"/>
      <c r="F3" s="360"/>
      <c r="G3" s="360"/>
      <c r="H3" s="197" t="s">
        <v>18</v>
      </c>
      <c r="I3" s="198" t="s">
        <v>19</v>
      </c>
      <c r="J3" s="67"/>
      <c r="K3" s="199"/>
    </row>
    <row r="4" spans="1:11" ht="15.95" customHeight="1" x14ac:dyDescent="0.25">
      <c r="A4" s="66"/>
      <c r="B4" s="370" t="s">
        <v>20</v>
      </c>
      <c r="C4" s="371"/>
      <c r="D4" s="371"/>
      <c r="E4" s="371"/>
      <c r="F4" s="371"/>
      <c r="G4" s="372"/>
      <c r="H4" s="283">
        <v>0</v>
      </c>
      <c r="I4" s="284"/>
    </row>
    <row r="5" spans="1:11" ht="15.95" customHeight="1" x14ac:dyDescent="0.25">
      <c r="A5" s="66"/>
      <c r="B5" s="364" t="s">
        <v>21</v>
      </c>
      <c r="C5" s="365"/>
      <c r="D5" s="365"/>
      <c r="E5" s="365"/>
      <c r="F5" s="365"/>
      <c r="G5" s="366"/>
      <c r="H5" s="283">
        <v>0</v>
      </c>
      <c r="I5" s="281"/>
    </row>
    <row r="6" spans="1:11" ht="15.95" customHeight="1" x14ac:dyDescent="0.25">
      <c r="A6" s="66"/>
      <c r="B6" s="361" t="s">
        <v>22</v>
      </c>
      <c r="C6" s="362"/>
      <c r="D6" s="362"/>
      <c r="E6" s="362"/>
      <c r="F6" s="362"/>
      <c r="G6" s="363"/>
      <c r="H6" s="255"/>
      <c r="I6" s="256"/>
    </row>
    <row r="7" spans="1:11" ht="15.95" customHeight="1" x14ac:dyDescent="0.25">
      <c r="A7" s="66"/>
      <c r="B7" s="364" t="s">
        <v>23</v>
      </c>
      <c r="C7" s="365"/>
      <c r="D7" s="365"/>
      <c r="E7" s="365"/>
      <c r="F7" s="365"/>
      <c r="G7" s="366"/>
      <c r="H7" s="255"/>
      <c r="I7" s="256"/>
    </row>
    <row r="8" spans="1:11" ht="15.95" customHeight="1" x14ac:dyDescent="0.25">
      <c r="A8" s="66"/>
      <c r="B8" s="364" t="s">
        <v>24</v>
      </c>
      <c r="C8" s="365"/>
      <c r="D8" s="365"/>
      <c r="E8" s="365"/>
      <c r="F8" s="365"/>
      <c r="G8" s="366"/>
      <c r="H8" s="283">
        <v>0</v>
      </c>
      <c r="I8" s="257">
        <f>E38/1000</f>
        <v>0</v>
      </c>
    </row>
    <row r="9" spans="1:11" ht="15.95" customHeight="1" x14ac:dyDescent="0.25">
      <c r="A9" s="66"/>
      <c r="B9" s="364" t="s">
        <v>42</v>
      </c>
      <c r="C9" s="365"/>
      <c r="D9" s="365"/>
      <c r="E9" s="365"/>
      <c r="F9" s="365"/>
      <c r="G9" s="366"/>
      <c r="H9" s="255"/>
      <c r="I9" s="256"/>
    </row>
    <row r="10" spans="1:11" ht="15.95" customHeight="1" x14ac:dyDescent="0.25">
      <c r="A10" s="66"/>
      <c r="B10" s="364" t="s">
        <v>26</v>
      </c>
      <c r="C10" s="365"/>
      <c r="D10" s="365"/>
      <c r="E10" s="365"/>
      <c r="F10" s="365"/>
      <c r="G10" s="366"/>
      <c r="H10" s="258">
        <f>I38</f>
        <v>0</v>
      </c>
      <c r="I10" s="259">
        <v>0</v>
      </c>
    </row>
    <row r="11" spans="1:11" ht="15.95" customHeight="1" x14ac:dyDescent="0.25">
      <c r="A11" s="66"/>
      <c r="B11" s="361" t="s">
        <v>27</v>
      </c>
      <c r="C11" s="362"/>
      <c r="D11" s="362"/>
      <c r="E11" s="362"/>
      <c r="F11" s="362"/>
      <c r="G11" s="363"/>
      <c r="H11" s="283">
        <v>0</v>
      </c>
      <c r="I11" s="257">
        <f>G38</f>
        <v>0</v>
      </c>
    </row>
    <row r="12" spans="1:11" ht="15.95" customHeight="1" x14ac:dyDescent="0.25">
      <c r="A12" s="66"/>
      <c r="B12" s="361" t="s">
        <v>28</v>
      </c>
      <c r="C12" s="362"/>
      <c r="D12" s="362"/>
      <c r="E12" s="362"/>
      <c r="F12" s="362"/>
      <c r="G12" s="363"/>
      <c r="H12" s="255"/>
      <c r="I12" s="256"/>
    </row>
    <row r="13" spans="1:11" ht="15.95" customHeight="1" x14ac:dyDescent="0.25">
      <c r="A13" s="66"/>
      <c r="B13" s="364" t="s">
        <v>43</v>
      </c>
      <c r="C13" s="365"/>
      <c r="D13" s="365"/>
      <c r="E13" s="365"/>
      <c r="F13" s="365"/>
      <c r="G13" s="366"/>
      <c r="H13" s="255"/>
      <c r="I13" s="256"/>
      <c r="J13" s="2"/>
    </row>
    <row r="14" spans="1:11" ht="15.95" customHeight="1" x14ac:dyDescent="0.25">
      <c r="A14" s="66"/>
      <c r="B14" s="364" t="s">
        <v>29</v>
      </c>
      <c r="C14" s="365"/>
      <c r="D14" s="365"/>
      <c r="E14" s="365"/>
      <c r="F14" s="365"/>
      <c r="G14" s="366"/>
      <c r="H14" s="255"/>
      <c r="I14" s="256"/>
      <c r="J14" s="2"/>
    </row>
    <row r="15" spans="1:11" ht="15.95" customHeight="1" thickBot="1" x14ac:dyDescent="0.3">
      <c r="A15" s="66"/>
      <c r="B15" s="367" t="s">
        <v>30</v>
      </c>
      <c r="C15" s="368"/>
      <c r="D15" s="368"/>
      <c r="E15" s="368"/>
      <c r="F15" s="368"/>
      <c r="G15" s="369"/>
      <c r="H15" s="260"/>
      <c r="I15" s="261"/>
      <c r="J15" s="67"/>
    </row>
    <row r="16" spans="1:11" ht="15.95" customHeight="1" thickBot="1" x14ac:dyDescent="0.3">
      <c r="A16" s="66"/>
    </row>
    <row r="17" spans="1:13" ht="38.25" customHeight="1" thickBot="1" x14ac:dyDescent="0.3">
      <c r="A17" s="344" t="s">
        <v>40</v>
      </c>
      <c r="B17" s="345"/>
      <c r="C17" s="346"/>
    </row>
    <row r="18" spans="1:13" ht="15.95" customHeight="1" x14ac:dyDescent="0.25">
      <c r="A18" s="350" t="s">
        <v>44</v>
      </c>
      <c r="B18" s="351"/>
      <c r="C18" s="351"/>
      <c r="D18" s="351"/>
      <c r="E18" s="351"/>
      <c r="F18" s="351"/>
      <c r="G18" s="351"/>
      <c r="H18" s="351"/>
      <c r="I18" s="352"/>
      <c r="J18" s="68"/>
      <c r="K18" s="68"/>
      <c r="L18" s="68"/>
    </row>
    <row r="19" spans="1:13" ht="15.95" customHeight="1" x14ac:dyDescent="0.25">
      <c r="A19" s="353"/>
      <c r="B19" s="354"/>
      <c r="C19" s="354"/>
      <c r="D19" s="354"/>
      <c r="E19" s="354"/>
      <c r="F19" s="354"/>
      <c r="G19" s="354"/>
      <c r="H19" s="354"/>
      <c r="I19" s="355"/>
      <c r="J19" s="68"/>
      <c r="K19" s="68"/>
      <c r="L19" s="68"/>
      <c r="M19" s="7"/>
    </row>
    <row r="20" spans="1:13" ht="15.95" customHeight="1" x14ac:dyDescent="0.25">
      <c r="A20" s="353"/>
      <c r="B20" s="354"/>
      <c r="C20" s="354"/>
      <c r="D20" s="354"/>
      <c r="E20" s="354"/>
      <c r="F20" s="354"/>
      <c r="G20" s="354"/>
      <c r="H20" s="354"/>
      <c r="I20" s="355"/>
      <c r="J20" s="68"/>
      <c r="K20" s="68"/>
      <c r="L20" s="68"/>
    </row>
    <row r="21" spans="1:13" ht="15.95" customHeight="1" x14ac:dyDescent="0.25">
      <c r="A21" s="353"/>
      <c r="B21" s="354"/>
      <c r="C21" s="354"/>
      <c r="D21" s="354"/>
      <c r="E21" s="354"/>
      <c r="F21" s="354"/>
      <c r="G21" s="354"/>
      <c r="H21" s="354"/>
      <c r="I21" s="355"/>
      <c r="J21" s="68"/>
      <c r="K21" s="68"/>
      <c r="L21" s="68"/>
    </row>
    <row r="22" spans="1:13" ht="15.95" customHeight="1" x14ac:dyDescent="0.25">
      <c r="A22" s="353"/>
      <c r="B22" s="354"/>
      <c r="C22" s="354"/>
      <c r="D22" s="354"/>
      <c r="E22" s="354"/>
      <c r="F22" s="354"/>
      <c r="G22" s="354"/>
      <c r="H22" s="354"/>
      <c r="I22" s="355"/>
      <c r="J22" s="68"/>
      <c r="K22" s="68"/>
      <c r="L22" s="68"/>
    </row>
    <row r="23" spans="1:13" ht="15.95" customHeight="1" x14ac:dyDescent="0.25">
      <c r="A23" s="353"/>
      <c r="B23" s="354"/>
      <c r="C23" s="354"/>
      <c r="D23" s="354"/>
      <c r="E23" s="354"/>
      <c r="F23" s="354"/>
      <c r="G23" s="354"/>
      <c r="H23" s="354"/>
      <c r="I23" s="355"/>
      <c r="J23" s="68"/>
      <c r="K23" s="68"/>
      <c r="L23" s="68"/>
    </row>
    <row r="24" spans="1:13" ht="15.95" customHeight="1" thickBot="1" x14ac:dyDescent="0.3">
      <c r="A24" s="356"/>
      <c r="B24" s="357"/>
      <c r="C24" s="357"/>
      <c r="D24" s="357"/>
      <c r="E24" s="357"/>
      <c r="F24" s="357"/>
      <c r="G24" s="357"/>
      <c r="H24" s="357"/>
      <c r="I24" s="358"/>
      <c r="J24" s="68"/>
      <c r="K24" s="68"/>
      <c r="L24" s="68"/>
    </row>
    <row r="25" spans="1:13" ht="13.5" thickBot="1" x14ac:dyDescent="0.3"/>
    <row r="26" spans="1:13" s="13" customFormat="1" ht="38.25" customHeight="1" thickBot="1" x14ac:dyDescent="0.3">
      <c r="A26" s="347" t="s">
        <v>45</v>
      </c>
      <c r="B26" s="348"/>
      <c r="C26" s="348"/>
      <c r="D26" s="348"/>
      <c r="E26" s="348"/>
      <c r="F26" s="348"/>
      <c r="G26" s="348"/>
      <c r="H26" s="348"/>
      <c r="I26" s="349"/>
      <c r="J26" s="11"/>
      <c r="K26" s="12"/>
    </row>
    <row r="27" spans="1:13" s="122" customFormat="1" ht="131.25" customHeight="1" thickBot="1" x14ac:dyDescent="0.3">
      <c r="A27" s="187" t="s">
        <v>46</v>
      </c>
      <c r="B27" s="188" t="s">
        <v>47</v>
      </c>
      <c r="C27" s="188" t="s">
        <v>48</v>
      </c>
      <c r="D27" s="188" t="s">
        <v>49</v>
      </c>
      <c r="E27" s="188" t="s">
        <v>50</v>
      </c>
      <c r="F27" s="189" t="s">
        <v>51</v>
      </c>
      <c r="G27" s="189" t="s">
        <v>52</v>
      </c>
      <c r="H27" s="189" t="s">
        <v>53</v>
      </c>
      <c r="I27" s="190" t="s">
        <v>54</v>
      </c>
    </row>
    <row r="28" spans="1:13" s="10" customFormat="1" ht="15.95" customHeight="1" x14ac:dyDescent="0.25">
      <c r="A28" s="112">
        <v>1</v>
      </c>
      <c r="B28" s="107"/>
      <c r="C28" s="93"/>
      <c r="D28" s="93"/>
      <c r="E28" s="94">
        <f>C28*D28</f>
        <v>0</v>
      </c>
      <c r="F28" s="95">
        <f t="shared" ref="F28:F29" si="0">E28*1025*0.9/1000</f>
        <v>0</v>
      </c>
      <c r="G28" s="96"/>
      <c r="H28" s="95">
        <v>0.70799999999999996</v>
      </c>
      <c r="I28" s="97">
        <f>G28*H28</f>
        <v>0</v>
      </c>
    </row>
    <row r="29" spans="1:13" s="10" customFormat="1" ht="15.95" customHeight="1" x14ac:dyDescent="0.25">
      <c r="A29" s="118">
        <v>2</v>
      </c>
      <c r="B29" s="46"/>
      <c r="C29" s="46"/>
      <c r="D29" s="46"/>
      <c r="E29" s="14">
        <f t="shared" ref="E29:E37" si="1">C29*D29</f>
        <v>0</v>
      </c>
      <c r="F29" s="15">
        <f t="shared" si="0"/>
        <v>0</v>
      </c>
      <c r="G29" s="48"/>
      <c r="H29" s="15">
        <v>0.70799999999999996</v>
      </c>
      <c r="I29" s="97">
        <f t="shared" ref="I29:I37" si="2">G29*H29</f>
        <v>0</v>
      </c>
    </row>
    <row r="30" spans="1:13" ht="15.95" customHeight="1" x14ac:dyDescent="0.25">
      <c r="A30" s="118">
        <v>3</v>
      </c>
      <c r="B30" s="47"/>
      <c r="C30" s="46"/>
      <c r="D30" s="46"/>
      <c r="E30" s="14">
        <f t="shared" si="1"/>
        <v>0</v>
      </c>
      <c r="F30" s="15">
        <f>E30*1025*0.9/1000</f>
        <v>0</v>
      </c>
      <c r="G30" s="48"/>
      <c r="H30" s="15">
        <v>0.70799999999999996</v>
      </c>
      <c r="I30" s="97">
        <f t="shared" si="2"/>
        <v>0</v>
      </c>
      <c r="J30" s="2"/>
      <c r="K30" s="2"/>
    </row>
    <row r="31" spans="1:13" ht="15.95" customHeight="1" x14ac:dyDescent="0.25">
      <c r="A31" s="118">
        <v>4</v>
      </c>
      <c r="B31" s="47"/>
      <c r="C31" s="46"/>
      <c r="D31" s="46"/>
      <c r="E31" s="14">
        <f t="shared" si="1"/>
        <v>0</v>
      </c>
      <c r="F31" s="15">
        <f>E31*1025*0.9/1000</f>
        <v>0</v>
      </c>
      <c r="G31" s="48"/>
      <c r="H31" s="15">
        <f>H30</f>
        <v>0.70799999999999996</v>
      </c>
      <c r="I31" s="97">
        <f t="shared" si="2"/>
        <v>0</v>
      </c>
      <c r="J31" s="2"/>
      <c r="K31" s="2"/>
    </row>
    <row r="32" spans="1:13" ht="15.95" customHeight="1" x14ac:dyDescent="0.25">
      <c r="A32" s="118">
        <v>5</v>
      </c>
      <c r="B32" s="46"/>
      <c r="C32" s="46"/>
      <c r="D32" s="46"/>
      <c r="E32" s="14">
        <f t="shared" si="1"/>
        <v>0</v>
      </c>
      <c r="F32" s="15">
        <f t="shared" ref="F32:F33" si="3">E32*1025*0.9/1000</f>
        <v>0</v>
      </c>
      <c r="G32" s="48"/>
      <c r="H32" s="15">
        <v>0.70799999999999996</v>
      </c>
      <c r="I32" s="97">
        <f t="shared" si="2"/>
        <v>0</v>
      </c>
      <c r="J32" s="2"/>
      <c r="K32" s="2"/>
    </row>
    <row r="33" spans="1:9" ht="15.95" customHeight="1" x14ac:dyDescent="0.25">
      <c r="A33" s="118">
        <v>6</v>
      </c>
      <c r="B33" s="46"/>
      <c r="C33" s="46"/>
      <c r="D33" s="46"/>
      <c r="E33" s="14">
        <f t="shared" si="1"/>
        <v>0</v>
      </c>
      <c r="F33" s="15">
        <f t="shared" si="3"/>
        <v>0</v>
      </c>
      <c r="G33" s="48"/>
      <c r="H33" s="15">
        <v>0.70799999999999996</v>
      </c>
      <c r="I33" s="97">
        <f t="shared" si="2"/>
        <v>0</v>
      </c>
    </row>
    <row r="34" spans="1:9" ht="15.95" customHeight="1" x14ac:dyDescent="0.25">
      <c r="A34" s="118">
        <v>7</v>
      </c>
      <c r="B34" s="47"/>
      <c r="C34" s="46"/>
      <c r="D34" s="46"/>
      <c r="E34" s="14">
        <f t="shared" si="1"/>
        <v>0</v>
      </c>
      <c r="F34" s="15">
        <f>E34*1025*0.9/1000</f>
        <v>0</v>
      </c>
      <c r="G34" s="48"/>
      <c r="H34" s="15">
        <v>0.70799999999999996</v>
      </c>
      <c r="I34" s="97">
        <f t="shared" si="2"/>
        <v>0</v>
      </c>
    </row>
    <row r="35" spans="1:9" ht="15.95" customHeight="1" x14ac:dyDescent="0.25">
      <c r="A35" s="118">
        <v>8</v>
      </c>
      <c r="B35" s="47"/>
      <c r="C35" s="46"/>
      <c r="D35" s="46"/>
      <c r="E35" s="14">
        <f t="shared" si="1"/>
        <v>0</v>
      </c>
      <c r="F35" s="15">
        <f>E35*1025*0.9/1000</f>
        <v>0</v>
      </c>
      <c r="G35" s="48"/>
      <c r="H35" s="15">
        <f>H34</f>
        <v>0.70799999999999996</v>
      </c>
      <c r="I35" s="97">
        <f t="shared" si="2"/>
        <v>0</v>
      </c>
    </row>
    <row r="36" spans="1:9" ht="15.95" customHeight="1" x14ac:dyDescent="0.25">
      <c r="A36" s="118">
        <v>9</v>
      </c>
      <c r="B36" s="46"/>
      <c r="C36" s="46"/>
      <c r="D36" s="46"/>
      <c r="E36" s="14">
        <f t="shared" si="1"/>
        <v>0</v>
      </c>
      <c r="F36" s="15">
        <f t="shared" ref="F36:F37" si="4">E36*1025*0.9/1000</f>
        <v>0</v>
      </c>
      <c r="G36" s="48"/>
      <c r="H36" s="15">
        <v>0.70799999999999996</v>
      </c>
      <c r="I36" s="97">
        <f t="shared" si="2"/>
        <v>0</v>
      </c>
    </row>
    <row r="37" spans="1:9" ht="15.95" customHeight="1" x14ac:dyDescent="0.25">
      <c r="A37" s="118" t="s">
        <v>55</v>
      </c>
      <c r="B37" s="46"/>
      <c r="C37" s="46"/>
      <c r="D37" s="46"/>
      <c r="E37" s="14">
        <f t="shared" si="1"/>
        <v>0</v>
      </c>
      <c r="F37" s="15">
        <f t="shared" si="4"/>
        <v>0</v>
      </c>
      <c r="G37" s="48"/>
      <c r="H37" s="15">
        <v>0.70799999999999996</v>
      </c>
      <c r="I37" s="97">
        <f t="shared" si="2"/>
        <v>0</v>
      </c>
    </row>
    <row r="38" spans="1:9" ht="15.95" customHeight="1" thickBot="1" x14ac:dyDescent="0.3">
      <c r="A38" s="342" t="s">
        <v>56</v>
      </c>
      <c r="B38" s="343"/>
      <c r="C38" s="343"/>
      <c r="D38" s="343"/>
      <c r="E38" s="90">
        <f>SUM(E28:E37)</f>
        <v>0</v>
      </c>
      <c r="F38" s="91"/>
      <c r="G38" s="90">
        <f>SUM(G28:G37)</f>
        <v>0</v>
      </c>
      <c r="H38" s="91"/>
      <c r="I38" s="92">
        <f>SUM(I28:I37)</f>
        <v>0</v>
      </c>
    </row>
  </sheetData>
  <mergeCells count="17">
    <mergeCell ref="B11:G11"/>
    <mergeCell ref="A38:D38"/>
    <mergeCell ref="A17:C17"/>
    <mergeCell ref="A26:I26"/>
    <mergeCell ref="A18:I24"/>
    <mergeCell ref="B3:G3"/>
    <mergeCell ref="B12:G12"/>
    <mergeCell ref="B13:G13"/>
    <mergeCell ref="B14:G14"/>
    <mergeCell ref="B15:G15"/>
    <mergeCell ref="B8:G8"/>
    <mergeCell ref="B9:G9"/>
    <mergeCell ref="B10:G10"/>
    <mergeCell ref="B4:G4"/>
    <mergeCell ref="B5:G5"/>
    <mergeCell ref="B6:G6"/>
    <mergeCell ref="B7:G7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T36"/>
  <sheetViews>
    <sheetView topLeftCell="A4" zoomScale="90" zoomScaleNormal="90" zoomScaleSheetLayoutView="40" workbookViewId="0">
      <selection activeCell="H19" sqref="H19"/>
    </sheetView>
  </sheetViews>
  <sheetFormatPr defaultColWidth="9.140625" defaultRowHeight="15.95" customHeight="1" x14ac:dyDescent="0.25"/>
  <cols>
    <col min="1" max="1" width="9.140625" style="10"/>
    <col min="2" max="2" width="20.85546875" style="2" customWidth="1"/>
    <col min="3" max="3" width="19.140625" style="2" customWidth="1"/>
    <col min="4" max="4" width="17" style="2" customWidth="1"/>
    <col min="5" max="5" width="23.7109375" style="2" customWidth="1"/>
    <col min="6" max="6" width="17.7109375" style="2" customWidth="1"/>
    <col min="7" max="7" width="27.42578125" style="2" customWidth="1"/>
    <col min="8" max="8" width="25.42578125" style="2" customWidth="1"/>
    <col min="9" max="9" width="23.28515625" style="3" customWidth="1"/>
    <col min="10" max="10" width="19.28515625" style="4" customWidth="1"/>
    <col min="11" max="11" width="8.140625" style="2" customWidth="1"/>
    <col min="12" max="12" width="47.42578125" style="2" bestFit="1" customWidth="1"/>
    <col min="13" max="13" width="25.42578125" style="2" customWidth="1"/>
    <col min="14" max="14" width="11.85546875" style="2" customWidth="1"/>
    <col min="15" max="16384" width="9.140625" style="2"/>
  </cols>
  <sheetData>
    <row r="1" spans="1:14" ht="25.5" customHeight="1" x14ac:dyDescent="0.25">
      <c r="A1" s="387" t="s">
        <v>11</v>
      </c>
      <c r="B1" s="387"/>
      <c r="C1" s="387"/>
      <c r="D1" s="387"/>
      <c r="I1" s="2"/>
      <c r="J1" s="3"/>
      <c r="K1" s="4"/>
    </row>
    <row r="2" spans="1:14" ht="15.95" customHeight="1" thickBot="1" x14ac:dyDescent="0.3">
      <c r="A2" s="66"/>
      <c r="I2" s="2"/>
      <c r="J2" s="3"/>
      <c r="K2" s="4"/>
    </row>
    <row r="3" spans="1:14" s="191" customFormat="1" ht="38.25" customHeight="1" thickBot="1" x14ac:dyDescent="0.3">
      <c r="A3" s="66"/>
      <c r="B3" s="359" t="s">
        <v>57</v>
      </c>
      <c r="C3" s="360"/>
      <c r="D3" s="360"/>
      <c r="E3" s="360"/>
      <c r="F3" s="360"/>
      <c r="G3" s="360"/>
      <c r="H3" s="197" t="s">
        <v>18</v>
      </c>
      <c r="I3" s="198" t="s">
        <v>19</v>
      </c>
      <c r="J3" s="199"/>
      <c r="K3" s="199"/>
      <c r="L3" s="123" t="s">
        <v>58</v>
      </c>
    </row>
    <row r="4" spans="1:14" ht="15.95" customHeight="1" thickBot="1" x14ac:dyDescent="0.3">
      <c r="A4" s="66"/>
      <c r="B4" s="370" t="s">
        <v>20</v>
      </c>
      <c r="C4" s="371"/>
      <c r="D4" s="371"/>
      <c r="E4" s="371"/>
      <c r="F4" s="371"/>
      <c r="G4" s="372"/>
      <c r="H4" s="262"/>
      <c r="I4" s="263"/>
      <c r="K4" s="4"/>
      <c r="L4" s="104" t="s">
        <v>59</v>
      </c>
      <c r="M4" s="105" t="s">
        <v>60</v>
      </c>
      <c r="N4" s="106" t="s">
        <v>61</v>
      </c>
    </row>
    <row r="5" spans="1:14" ht="15.95" customHeight="1" x14ac:dyDescent="0.2">
      <c r="A5" s="66"/>
      <c r="B5" s="364" t="s">
        <v>21</v>
      </c>
      <c r="C5" s="365"/>
      <c r="D5" s="365"/>
      <c r="E5" s="365"/>
      <c r="F5" s="365"/>
      <c r="G5" s="366"/>
      <c r="H5" s="255"/>
      <c r="I5" s="256"/>
      <c r="K5" s="4"/>
      <c r="L5" s="246" t="s">
        <v>62</v>
      </c>
      <c r="M5" s="300">
        <f>94.25</f>
        <v>94.25</v>
      </c>
      <c r="N5" s="247" t="s">
        <v>63</v>
      </c>
    </row>
    <row r="6" spans="1:14" ht="15.95" customHeight="1" x14ac:dyDescent="0.2">
      <c r="A6" s="66"/>
      <c r="B6" s="364" t="s">
        <v>22</v>
      </c>
      <c r="C6" s="365"/>
      <c r="D6" s="365"/>
      <c r="E6" s="365"/>
      <c r="F6" s="365"/>
      <c r="G6" s="366"/>
      <c r="H6" s="283">
        <v>0</v>
      </c>
      <c r="I6" s="281"/>
      <c r="K6" s="4"/>
      <c r="L6" s="102" t="s">
        <v>64</v>
      </c>
      <c r="M6" s="301">
        <v>111.41</v>
      </c>
      <c r="N6" s="103" t="s">
        <v>63</v>
      </c>
    </row>
    <row r="7" spans="1:14" ht="15.95" customHeight="1" x14ac:dyDescent="0.2">
      <c r="A7" s="66"/>
      <c r="B7" s="364" t="s">
        <v>23</v>
      </c>
      <c r="C7" s="365"/>
      <c r="D7" s="365"/>
      <c r="E7" s="365"/>
      <c r="F7" s="365"/>
      <c r="G7" s="366"/>
      <c r="H7" s="283">
        <v>0</v>
      </c>
      <c r="I7" s="281"/>
      <c r="K7" s="4"/>
      <c r="L7" s="102" t="s">
        <v>65</v>
      </c>
      <c r="M7" s="301">
        <v>77.75</v>
      </c>
      <c r="N7" s="103" t="s">
        <v>63</v>
      </c>
    </row>
    <row r="8" spans="1:14" ht="15.95" customHeight="1" x14ac:dyDescent="0.2">
      <c r="A8" s="66"/>
      <c r="B8" s="364" t="s">
        <v>24</v>
      </c>
      <c r="C8" s="365"/>
      <c r="D8" s="365"/>
      <c r="E8" s="365"/>
      <c r="F8" s="365"/>
      <c r="G8" s="366"/>
      <c r="H8" s="255"/>
      <c r="I8" s="256"/>
      <c r="K8" s="4"/>
      <c r="L8" s="102" t="s">
        <v>66</v>
      </c>
      <c r="M8" s="301">
        <f>55.39</f>
        <v>55.39</v>
      </c>
      <c r="N8" s="103" t="s">
        <v>63</v>
      </c>
    </row>
    <row r="9" spans="1:14" ht="15.95" customHeight="1" x14ac:dyDescent="0.2">
      <c r="A9" s="66"/>
      <c r="B9" s="364" t="s">
        <v>42</v>
      </c>
      <c r="C9" s="365"/>
      <c r="D9" s="365"/>
      <c r="E9" s="365"/>
      <c r="F9" s="365"/>
      <c r="G9" s="366"/>
      <c r="H9" s="283">
        <v>0</v>
      </c>
      <c r="I9" s="264">
        <f>D36</f>
        <v>0</v>
      </c>
      <c r="K9" s="4"/>
      <c r="L9" s="102" t="s">
        <v>67</v>
      </c>
      <c r="M9" s="301">
        <v>112</v>
      </c>
      <c r="N9" s="103" t="s">
        <v>63</v>
      </c>
    </row>
    <row r="10" spans="1:14" ht="15.95" customHeight="1" x14ac:dyDescent="0.2">
      <c r="A10" s="66"/>
      <c r="B10" s="364" t="s">
        <v>26</v>
      </c>
      <c r="C10" s="365"/>
      <c r="D10" s="365"/>
      <c r="E10" s="365"/>
      <c r="F10" s="365"/>
      <c r="G10" s="366"/>
      <c r="H10" s="258">
        <f>I36</f>
        <v>0</v>
      </c>
      <c r="I10" s="259">
        <v>0</v>
      </c>
      <c r="J10" s="2"/>
      <c r="K10" s="4"/>
      <c r="L10" s="102" t="s">
        <v>68</v>
      </c>
      <c r="M10" s="243">
        <v>0.70799999999999996</v>
      </c>
      <c r="N10" s="99" t="s">
        <v>69</v>
      </c>
    </row>
    <row r="11" spans="1:14" ht="15.95" customHeight="1" thickBot="1" x14ac:dyDescent="0.3">
      <c r="A11" s="66"/>
      <c r="B11" s="364" t="s">
        <v>27</v>
      </c>
      <c r="C11" s="365"/>
      <c r="D11" s="365"/>
      <c r="E11" s="365"/>
      <c r="F11" s="365"/>
      <c r="G11" s="366"/>
      <c r="H11" s="255"/>
      <c r="I11" s="256"/>
      <c r="J11" s="67"/>
      <c r="K11" s="4"/>
      <c r="L11" s="244" t="s">
        <v>70</v>
      </c>
      <c r="M11" s="245">
        <v>0</v>
      </c>
      <c r="N11" s="248" t="s">
        <v>63</v>
      </c>
    </row>
    <row r="12" spans="1:14" ht="15.95" customHeight="1" x14ac:dyDescent="0.25">
      <c r="A12" s="66"/>
      <c r="B12" s="364" t="s">
        <v>28</v>
      </c>
      <c r="C12" s="365"/>
      <c r="D12" s="365"/>
      <c r="E12" s="365"/>
      <c r="F12" s="365"/>
      <c r="G12" s="366"/>
      <c r="H12" s="283">
        <v>0</v>
      </c>
      <c r="I12" s="264">
        <f>G36</f>
        <v>0</v>
      </c>
      <c r="J12" s="67"/>
      <c r="K12" s="4"/>
      <c r="L12" s="69"/>
    </row>
    <row r="13" spans="1:14" ht="15.95" customHeight="1" x14ac:dyDescent="0.25">
      <c r="A13" s="66"/>
      <c r="B13" s="364" t="s">
        <v>43</v>
      </c>
      <c r="C13" s="365"/>
      <c r="D13" s="365"/>
      <c r="E13" s="365"/>
      <c r="F13" s="365"/>
      <c r="G13" s="366"/>
      <c r="H13" s="255"/>
      <c r="I13" s="256"/>
      <c r="J13" s="67"/>
      <c r="K13" s="4"/>
      <c r="L13" s="69"/>
    </row>
    <row r="14" spans="1:14" ht="15.95" customHeight="1" x14ac:dyDescent="0.25">
      <c r="A14" s="66"/>
      <c r="B14" s="364" t="s">
        <v>29</v>
      </c>
      <c r="C14" s="365"/>
      <c r="D14" s="365"/>
      <c r="E14" s="365"/>
      <c r="F14" s="365"/>
      <c r="G14" s="366"/>
      <c r="H14" s="255"/>
      <c r="I14" s="256"/>
      <c r="J14" s="67"/>
      <c r="K14" s="4"/>
      <c r="L14" s="69"/>
    </row>
    <row r="15" spans="1:14" ht="15.95" customHeight="1" thickBot="1" x14ac:dyDescent="0.3">
      <c r="A15" s="66"/>
      <c r="B15" s="367" t="s">
        <v>30</v>
      </c>
      <c r="C15" s="368"/>
      <c r="D15" s="368"/>
      <c r="E15" s="368"/>
      <c r="F15" s="368"/>
      <c r="G15" s="369"/>
      <c r="H15" s="260"/>
      <c r="I15" s="261"/>
      <c r="J15" s="67"/>
      <c r="K15" s="4"/>
      <c r="L15" s="69"/>
    </row>
    <row r="16" spans="1:14" ht="15.95" customHeight="1" thickBot="1" x14ac:dyDescent="0.3">
      <c r="A16" s="66"/>
      <c r="I16" s="2"/>
      <c r="J16" s="67"/>
      <c r="K16" s="4"/>
      <c r="L16" s="69"/>
    </row>
    <row r="17" spans="1:20" ht="15.95" customHeight="1" thickBot="1" x14ac:dyDescent="0.3">
      <c r="A17" s="70"/>
      <c r="L17" s="350" t="s">
        <v>71</v>
      </c>
      <c r="M17" s="351"/>
      <c r="N17" s="351"/>
      <c r="O17" s="351"/>
      <c r="P17" s="351"/>
      <c r="Q17" s="351"/>
      <c r="R17" s="351"/>
      <c r="S17" s="351"/>
      <c r="T17" s="352"/>
    </row>
    <row r="18" spans="1:20" ht="38.25" customHeight="1" thickBot="1" x14ac:dyDescent="0.3">
      <c r="B18" s="384" t="s">
        <v>40</v>
      </c>
      <c r="C18" s="385"/>
      <c r="D18" s="386"/>
      <c r="L18" s="353"/>
      <c r="M18" s="354"/>
      <c r="N18" s="354"/>
      <c r="O18" s="354"/>
      <c r="P18" s="354"/>
      <c r="Q18" s="354"/>
      <c r="R18" s="354"/>
      <c r="S18" s="354"/>
      <c r="T18" s="355"/>
    </row>
    <row r="19" spans="1:20" s="13" customFormat="1" ht="38.25" customHeight="1" thickBot="1" x14ac:dyDescent="0.3">
      <c r="A19" s="16"/>
      <c r="B19" s="373" t="s">
        <v>72</v>
      </c>
      <c r="C19" s="374"/>
      <c r="D19" s="374"/>
      <c r="E19" s="87" t="s">
        <v>73</v>
      </c>
      <c r="F19" s="88" t="s">
        <v>74</v>
      </c>
      <c r="H19" s="11"/>
      <c r="I19" s="12"/>
      <c r="L19" s="353"/>
      <c r="M19" s="354"/>
      <c r="N19" s="354"/>
      <c r="O19" s="354"/>
      <c r="P19" s="354"/>
      <c r="Q19" s="354"/>
      <c r="R19" s="354"/>
      <c r="S19" s="354"/>
      <c r="T19" s="355"/>
    </row>
    <row r="20" spans="1:20" s="10" customFormat="1" ht="12.75" x14ac:dyDescent="0.2">
      <c r="A20" s="17"/>
      <c r="B20" s="378" t="s">
        <v>75</v>
      </c>
      <c r="C20" s="379"/>
      <c r="D20" s="379"/>
      <c r="E20" s="119">
        <v>1.355</v>
      </c>
      <c r="F20" s="103" t="s">
        <v>76</v>
      </c>
      <c r="G20" s="2"/>
      <c r="H20" s="18"/>
      <c r="L20" s="353"/>
      <c r="M20" s="354"/>
      <c r="N20" s="354"/>
      <c r="O20" s="354"/>
      <c r="P20" s="354"/>
      <c r="Q20" s="354"/>
      <c r="R20" s="354"/>
      <c r="S20" s="354"/>
      <c r="T20" s="355"/>
    </row>
    <row r="21" spans="1:20" ht="12.75" x14ac:dyDescent="0.2">
      <c r="A21" s="19"/>
      <c r="B21" s="380" t="s">
        <v>77</v>
      </c>
      <c r="C21" s="381"/>
      <c r="D21" s="381"/>
      <c r="E21" s="52">
        <v>525</v>
      </c>
      <c r="F21" s="99" t="s">
        <v>78</v>
      </c>
      <c r="H21" s="4"/>
      <c r="I21" s="2"/>
      <c r="J21" s="2"/>
      <c r="L21" s="353"/>
      <c r="M21" s="354"/>
      <c r="N21" s="354"/>
      <c r="O21" s="354"/>
      <c r="P21" s="354"/>
      <c r="Q21" s="354"/>
      <c r="R21" s="354"/>
      <c r="S21" s="354"/>
      <c r="T21" s="355"/>
    </row>
    <row r="22" spans="1:20" ht="13.5" thickBot="1" x14ac:dyDescent="0.25">
      <c r="A22" s="19"/>
      <c r="B22" s="382" t="s">
        <v>79</v>
      </c>
      <c r="C22" s="383"/>
      <c r="D22" s="383"/>
      <c r="E22" s="100">
        <v>1.9</v>
      </c>
      <c r="F22" s="101" t="s">
        <v>80</v>
      </c>
      <c r="G22" s="43"/>
      <c r="H22" s="4"/>
      <c r="I22" s="2"/>
      <c r="J22" s="2"/>
      <c r="L22" s="353"/>
      <c r="M22" s="354"/>
      <c r="N22" s="354"/>
      <c r="O22" s="354"/>
      <c r="P22" s="354"/>
      <c r="Q22" s="354"/>
      <c r="R22" s="354"/>
      <c r="S22" s="354"/>
      <c r="T22" s="355"/>
    </row>
    <row r="23" spans="1:20" ht="15.95" customHeight="1" thickBot="1" x14ac:dyDescent="0.3">
      <c r="H23" s="4"/>
      <c r="I23" s="2"/>
      <c r="J23" s="2"/>
      <c r="L23" s="356"/>
      <c r="M23" s="357"/>
      <c r="N23" s="357"/>
      <c r="O23" s="357"/>
      <c r="P23" s="357"/>
      <c r="Q23" s="357"/>
      <c r="R23" s="357"/>
      <c r="S23" s="357"/>
      <c r="T23" s="358"/>
    </row>
    <row r="24" spans="1:20" s="13" customFormat="1" ht="38.25" customHeight="1" thickBot="1" x14ac:dyDescent="0.3">
      <c r="A24" s="347" t="s">
        <v>81</v>
      </c>
      <c r="B24" s="348"/>
      <c r="C24" s="348"/>
      <c r="D24" s="348"/>
      <c r="E24" s="348"/>
      <c r="F24" s="348"/>
      <c r="G24" s="348"/>
      <c r="H24" s="348"/>
      <c r="I24" s="349"/>
    </row>
    <row r="25" spans="1:20" s="10" customFormat="1" ht="123" customHeight="1" thickBot="1" x14ac:dyDescent="0.3">
      <c r="A25" s="187" t="s">
        <v>46</v>
      </c>
      <c r="B25" s="188" t="s">
        <v>47</v>
      </c>
      <c r="C25" s="238" t="s">
        <v>82</v>
      </c>
      <c r="D25" s="188" t="s">
        <v>83</v>
      </c>
      <c r="E25" s="189" t="s">
        <v>84</v>
      </c>
      <c r="F25" s="189" t="s">
        <v>51</v>
      </c>
      <c r="G25" s="189" t="s">
        <v>85</v>
      </c>
      <c r="H25" s="252" t="s">
        <v>86</v>
      </c>
      <c r="I25" s="190" t="s">
        <v>54</v>
      </c>
    </row>
    <row r="26" spans="1:20" ht="15.95" customHeight="1" x14ac:dyDescent="0.25">
      <c r="A26" s="112">
        <v>1</v>
      </c>
      <c r="B26" s="107"/>
      <c r="C26" s="108"/>
      <c r="D26" s="109">
        <f>C26*$E$20</f>
        <v>0</v>
      </c>
      <c r="E26" s="110"/>
      <c r="F26" s="95">
        <f>C26*$E$22*$E$21/1000</f>
        <v>0</v>
      </c>
      <c r="G26" s="96">
        <f>F26</f>
        <v>0</v>
      </c>
      <c r="H26" s="111">
        <f>IF(E26=$L$5,$M$5,IF(E26=$L$6,$M$6,IF(E26=$L$7,$M$7,IF(E26=$L$8,$M$8,IF(E26=$L$9,$M$9,IF(E26=$L$10,$M$10,IF(E26=$L$11,$M$11,IF(E26=$L$12,$M$12))))))))</f>
        <v>0</v>
      </c>
      <c r="I26" s="114">
        <f>IF(E26="energia elektryczna", G26*H26,G26*0.0036*H26)</f>
        <v>0</v>
      </c>
      <c r="J26" s="2"/>
    </row>
    <row r="27" spans="1:20" ht="15.95" customHeight="1" x14ac:dyDescent="0.25">
      <c r="A27" s="113">
        <v>2</v>
      </c>
      <c r="B27" s="47"/>
      <c r="C27" s="50"/>
      <c r="D27" s="20">
        <f>C27*$E$20</f>
        <v>0</v>
      </c>
      <c r="E27" s="51"/>
      <c r="F27" s="15">
        <f t="shared" ref="F27:F35" si="0">C27*$E$22*$E$21/1000</f>
        <v>0</v>
      </c>
      <c r="G27" s="48">
        <f>F27</f>
        <v>0</v>
      </c>
      <c r="H27" s="111">
        <f t="shared" ref="H27:H35" si="1">IF(E27=$L$5,$M$5,IF(E27=$L$6,$M$6,IF(E27=$L$7,$M$7,IF(E27=$L$8,$M$8,IF(E27=$L$9,$M$9,IF(E27=$L$10,$M$10,IF(E27=$L$11,$M$11,IF(E27=$L$12,$M$12))))))))</f>
        <v>0</v>
      </c>
      <c r="I27" s="114">
        <f t="shared" ref="I27:I35" si="2">IF(E27="energia elektryczna",F27*H27,F27*0.0036*H27)</f>
        <v>0</v>
      </c>
      <c r="J27" s="2"/>
    </row>
    <row r="28" spans="1:20" ht="15.95" customHeight="1" x14ac:dyDescent="0.25">
      <c r="A28" s="113">
        <v>3</v>
      </c>
      <c r="B28" s="47"/>
      <c r="C28" s="50"/>
      <c r="D28" s="20">
        <f>C28*$E$20</f>
        <v>0</v>
      </c>
      <c r="E28" s="51"/>
      <c r="F28" s="15">
        <f>C28*$E$22*$E$21/1000</f>
        <v>0</v>
      </c>
      <c r="G28" s="48">
        <f t="shared" ref="G28:G30" si="3">F28</f>
        <v>0</v>
      </c>
      <c r="H28" s="111">
        <f t="shared" si="1"/>
        <v>0</v>
      </c>
      <c r="I28" s="114">
        <f t="shared" si="2"/>
        <v>0</v>
      </c>
      <c r="J28" s="2"/>
    </row>
    <row r="29" spans="1:20" ht="15.95" customHeight="1" x14ac:dyDescent="0.25">
      <c r="A29" s="113">
        <v>4</v>
      </c>
      <c r="B29" s="47"/>
      <c r="C29" s="50"/>
      <c r="D29" s="20">
        <f>C29*$E$20</f>
        <v>0</v>
      </c>
      <c r="E29" s="51"/>
      <c r="F29" s="15">
        <f t="shared" si="0"/>
        <v>0</v>
      </c>
      <c r="G29" s="48">
        <f t="shared" si="3"/>
        <v>0</v>
      </c>
      <c r="H29" s="111">
        <f t="shared" si="1"/>
        <v>0</v>
      </c>
      <c r="I29" s="114">
        <f t="shared" si="2"/>
        <v>0</v>
      </c>
      <c r="J29" s="2"/>
    </row>
    <row r="30" spans="1:20" ht="16.149999999999999" customHeight="1" x14ac:dyDescent="0.25">
      <c r="A30" s="113">
        <v>5</v>
      </c>
      <c r="B30" s="47"/>
      <c r="C30" s="50"/>
      <c r="D30" s="20">
        <f>C30*$E$20</f>
        <v>0</v>
      </c>
      <c r="E30" s="51"/>
      <c r="F30" s="15">
        <f t="shared" si="0"/>
        <v>0</v>
      </c>
      <c r="G30" s="48">
        <f t="shared" si="3"/>
        <v>0</v>
      </c>
      <c r="H30" s="111">
        <f t="shared" si="1"/>
        <v>0</v>
      </c>
      <c r="I30" s="114">
        <f t="shared" si="2"/>
        <v>0</v>
      </c>
      <c r="J30" s="2"/>
    </row>
    <row r="31" spans="1:20" ht="15.95" customHeight="1" x14ac:dyDescent="0.25">
      <c r="A31" s="113">
        <v>6</v>
      </c>
      <c r="B31" s="47"/>
      <c r="C31" s="49"/>
      <c r="D31" s="20">
        <f t="shared" ref="D31:D35" si="4">C31*$E$20</f>
        <v>0</v>
      </c>
      <c r="E31" s="51"/>
      <c r="F31" s="15">
        <f t="shared" si="0"/>
        <v>0</v>
      </c>
      <c r="G31" s="48"/>
      <c r="H31" s="111">
        <f t="shared" si="1"/>
        <v>0</v>
      </c>
      <c r="I31" s="114">
        <f t="shared" si="2"/>
        <v>0</v>
      </c>
      <c r="J31" s="2"/>
    </row>
    <row r="32" spans="1:20" ht="15.95" customHeight="1" x14ac:dyDescent="0.25">
      <c r="A32" s="113">
        <v>7</v>
      </c>
      <c r="B32" s="47"/>
      <c r="C32" s="50"/>
      <c r="D32" s="20">
        <f t="shared" si="4"/>
        <v>0</v>
      </c>
      <c r="E32" s="51"/>
      <c r="F32" s="15">
        <f t="shared" si="0"/>
        <v>0</v>
      </c>
      <c r="G32" s="48"/>
      <c r="H32" s="111">
        <f t="shared" si="1"/>
        <v>0</v>
      </c>
      <c r="I32" s="114">
        <f t="shared" si="2"/>
        <v>0</v>
      </c>
      <c r="J32" s="2"/>
    </row>
    <row r="33" spans="1:11" ht="15.95" customHeight="1" x14ac:dyDescent="0.25">
      <c r="A33" s="113">
        <v>8</v>
      </c>
      <c r="B33" s="47"/>
      <c r="C33" s="50"/>
      <c r="D33" s="20">
        <f t="shared" si="4"/>
        <v>0</v>
      </c>
      <c r="E33" s="51"/>
      <c r="F33" s="15">
        <f t="shared" si="0"/>
        <v>0</v>
      </c>
      <c r="G33" s="48"/>
      <c r="H33" s="111">
        <f t="shared" si="1"/>
        <v>0</v>
      </c>
      <c r="I33" s="114">
        <f t="shared" si="2"/>
        <v>0</v>
      </c>
      <c r="J33" s="21"/>
    </row>
    <row r="34" spans="1:11" ht="15.95" customHeight="1" x14ac:dyDescent="0.25">
      <c r="A34" s="113">
        <v>9</v>
      </c>
      <c r="B34" s="47"/>
      <c r="C34" s="50"/>
      <c r="D34" s="20">
        <f t="shared" si="4"/>
        <v>0</v>
      </c>
      <c r="E34" s="51"/>
      <c r="F34" s="15">
        <f t="shared" si="0"/>
        <v>0</v>
      </c>
      <c r="G34" s="48"/>
      <c r="H34" s="111">
        <f t="shared" si="1"/>
        <v>0</v>
      </c>
      <c r="I34" s="114">
        <f t="shared" si="2"/>
        <v>0</v>
      </c>
      <c r="J34" s="2"/>
    </row>
    <row r="35" spans="1:11" ht="15.95" customHeight="1" x14ac:dyDescent="0.25">
      <c r="A35" s="113" t="s">
        <v>55</v>
      </c>
      <c r="B35" s="47"/>
      <c r="C35" s="50"/>
      <c r="D35" s="20">
        <f t="shared" si="4"/>
        <v>0</v>
      </c>
      <c r="E35" s="51"/>
      <c r="F35" s="15">
        <f t="shared" si="0"/>
        <v>0</v>
      </c>
      <c r="G35" s="48"/>
      <c r="H35" s="111">
        <f t="shared" si="1"/>
        <v>0</v>
      </c>
      <c r="I35" s="114">
        <f t="shared" si="2"/>
        <v>0</v>
      </c>
      <c r="J35" s="2"/>
    </row>
    <row r="36" spans="1:11" ht="15.95" customHeight="1" thickBot="1" x14ac:dyDescent="0.3">
      <c r="A36" s="375" t="s">
        <v>56</v>
      </c>
      <c r="B36" s="376"/>
      <c r="C36" s="377"/>
      <c r="D36" s="115">
        <f>SUM(D26:D35)</f>
        <v>0</v>
      </c>
      <c r="E36" s="116"/>
      <c r="F36" s="116"/>
      <c r="G36" s="115">
        <f>SUM(G26:G35)</f>
        <v>0</v>
      </c>
      <c r="H36" s="116"/>
      <c r="I36" s="117">
        <f>SUM(I26:I35)</f>
        <v>0</v>
      </c>
      <c r="J36" s="3"/>
      <c r="K36" s="4"/>
    </row>
  </sheetData>
  <mergeCells count="22">
    <mergeCell ref="B4:G4"/>
    <mergeCell ref="B18:D18"/>
    <mergeCell ref="A1:D1"/>
    <mergeCell ref="B3:G3"/>
    <mergeCell ref="B15:G15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L17:T23"/>
    <mergeCell ref="B19:D19"/>
    <mergeCell ref="A36:C36"/>
    <mergeCell ref="A24:I24"/>
    <mergeCell ref="B20:D20"/>
    <mergeCell ref="B21:D21"/>
    <mergeCell ref="B22:D22"/>
  </mergeCells>
  <conditionalFormatting sqref="M4:N4">
    <cfRule type="containsBlanks" dxfId="4" priority="1">
      <formula>LEN(TRIM(M4))=0</formula>
    </cfRule>
  </conditionalFormatting>
  <dataValidations count="1">
    <dataValidation type="list" allowBlank="1" showInputMessage="1" showErrorMessage="1" sqref="E26:E35">
      <formula1>$L$5:$L$12</formula1>
    </dataValidation>
  </dataValidations>
  <pageMargins left="0.7" right="0.7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V41"/>
  <sheetViews>
    <sheetView tabSelected="1" zoomScale="90" zoomScaleNormal="90" zoomScaleSheetLayoutView="55" workbookViewId="0">
      <selection activeCell="F17" sqref="F17"/>
    </sheetView>
  </sheetViews>
  <sheetFormatPr defaultColWidth="9.140625" defaultRowHeight="12.75" x14ac:dyDescent="0.25"/>
  <cols>
    <col min="1" max="1" width="9.140625" style="9"/>
    <col min="2" max="2" width="21.42578125" style="2" customWidth="1"/>
    <col min="3" max="3" width="19.140625" style="2" customWidth="1"/>
    <col min="4" max="4" width="17" style="2" customWidth="1"/>
    <col min="5" max="5" width="23.7109375" style="2" customWidth="1"/>
    <col min="6" max="6" width="21.140625" style="2" customWidth="1"/>
    <col min="7" max="7" width="25.42578125" style="2" customWidth="1"/>
    <col min="8" max="8" width="19.28515625" style="3" customWidth="1"/>
    <col min="9" max="9" width="27.42578125" style="4" customWidth="1"/>
    <col min="10" max="10" width="16.85546875" style="2" customWidth="1"/>
    <col min="11" max="11" width="9.140625" style="2"/>
    <col min="12" max="12" width="10.28515625" style="2" customWidth="1"/>
    <col min="13" max="13" width="47.42578125" style="2" bestFit="1" customWidth="1"/>
    <col min="14" max="14" width="22.42578125" style="2" customWidth="1"/>
    <col min="15" max="15" width="13.42578125" style="2" customWidth="1"/>
    <col min="16" max="16" width="23" style="2" customWidth="1"/>
    <col min="17" max="17" width="26.28515625" style="2" customWidth="1"/>
    <col min="18" max="18" width="16.140625" style="2" customWidth="1"/>
    <col min="19" max="19" width="11.42578125" style="2" customWidth="1"/>
    <col min="20" max="20" width="11.85546875" style="2" customWidth="1"/>
    <col min="21" max="21" width="30.42578125" style="2" customWidth="1"/>
    <col min="22" max="22" width="22.140625" style="2" customWidth="1"/>
    <col min="23" max="16384" width="9.140625" style="2"/>
  </cols>
  <sheetData>
    <row r="1" spans="1:22" ht="21" thickBot="1" x14ac:dyDescent="0.3">
      <c r="A1" s="89" t="s">
        <v>12</v>
      </c>
      <c r="H1" s="2"/>
      <c r="I1" s="3"/>
    </row>
    <row r="2" spans="1:22" ht="13.5" thickBot="1" x14ac:dyDescent="0.3">
      <c r="A2" s="65"/>
      <c r="H2" s="2"/>
      <c r="I2" s="3"/>
      <c r="M2" s="393" t="s">
        <v>87</v>
      </c>
      <c r="N2" s="394"/>
      <c r="O2" s="121"/>
      <c r="P2" s="121"/>
      <c r="Q2" s="121"/>
    </row>
    <row r="3" spans="1:22" s="191" customFormat="1" ht="39" thickBot="1" x14ac:dyDescent="0.25">
      <c r="A3" s="65"/>
      <c r="B3" s="395" t="s">
        <v>88</v>
      </c>
      <c r="C3" s="396"/>
      <c r="D3" s="396"/>
      <c r="E3" s="396"/>
      <c r="F3" s="396"/>
      <c r="G3" s="396"/>
      <c r="H3" s="192" t="s">
        <v>18</v>
      </c>
      <c r="I3" s="193" t="s">
        <v>19</v>
      </c>
      <c r="J3" s="185"/>
      <c r="K3" s="185"/>
      <c r="M3" s="399" t="s">
        <v>89</v>
      </c>
      <c r="N3" s="400"/>
      <c r="O3" s="194" t="s">
        <v>74</v>
      </c>
      <c r="P3" s="194" t="s">
        <v>90</v>
      </c>
      <c r="Q3" s="195" t="s">
        <v>91</v>
      </c>
      <c r="R3" s="196"/>
      <c r="T3" s="221"/>
      <c r="U3" s="221"/>
      <c r="V3" s="196"/>
    </row>
    <row r="4" spans="1:22" ht="19.5" customHeight="1" thickBot="1" x14ac:dyDescent="0.25">
      <c r="A4" s="65"/>
      <c r="B4" s="370" t="s">
        <v>20</v>
      </c>
      <c r="C4" s="371"/>
      <c r="D4" s="371"/>
      <c r="E4" s="371"/>
      <c r="F4" s="371"/>
      <c r="G4" s="372"/>
      <c r="H4" s="253"/>
      <c r="I4" s="254"/>
      <c r="J4" s="68"/>
      <c r="K4" s="68"/>
      <c r="L4" s="7"/>
      <c r="M4" s="401" t="s">
        <v>92</v>
      </c>
      <c r="N4" s="402"/>
      <c r="O4" s="161" t="s">
        <v>93</v>
      </c>
      <c r="P4" s="162" t="s">
        <v>94</v>
      </c>
      <c r="Q4" s="163" t="s">
        <v>93</v>
      </c>
      <c r="R4" s="22"/>
      <c r="S4" s="221"/>
      <c r="T4" s="221"/>
      <c r="U4" s="221"/>
      <c r="V4" s="22"/>
    </row>
    <row r="5" spans="1:22" ht="19.5" customHeight="1" thickBot="1" x14ac:dyDescent="0.25">
      <c r="A5" s="65"/>
      <c r="B5" s="364" t="s">
        <v>21</v>
      </c>
      <c r="C5" s="365"/>
      <c r="D5" s="365"/>
      <c r="E5" s="365"/>
      <c r="F5" s="365"/>
      <c r="G5" s="366"/>
      <c r="H5" s="255"/>
      <c r="I5" s="256"/>
      <c r="J5" s="68"/>
      <c r="K5" s="68"/>
      <c r="M5" s="403" t="s">
        <v>95</v>
      </c>
      <c r="N5" s="404"/>
      <c r="O5" s="146" t="s">
        <v>96</v>
      </c>
      <c r="P5" s="45">
        <v>4.1900000000000004</v>
      </c>
      <c r="Q5" s="147">
        <v>4.1900000000000004</v>
      </c>
      <c r="R5" s="22"/>
      <c r="S5" s="388" t="s">
        <v>97</v>
      </c>
      <c r="T5" s="389"/>
      <c r="U5" s="390"/>
      <c r="V5" s="22"/>
    </row>
    <row r="6" spans="1:22" ht="19.5" customHeight="1" x14ac:dyDescent="0.2">
      <c r="A6" s="65"/>
      <c r="B6" s="361" t="s">
        <v>22</v>
      </c>
      <c r="C6" s="362"/>
      <c r="D6" s="362"/>
      <c r="E6" s="362"/>
      <c r="F6" s="362"/>
      <c r="G6" s="363"/>
      <c r="H6" s="275">
        <v>0</v>
      </c>
      <c r="I6" s="281"/>
      <c r="J6" s="68"/>
      <c r="K6" s="68"/>
      <c r="M6" s="405" t="s">
        <v>98</v>
      </c>
      <c r="N6" s="406"/>
      <c r="O6" s="23" t="s">
        <v>99</v>
      </c>
      <c r="P6" s="23">
        <v>1000</v>
      </c>
      <c r="Q6" s="148">
        <v>1000</v>
      </c>
      <c r="R6" s="22"/>
      <c r="S6" s="424" t="s">
        <v>100</v>
      </c>
      <c r="T6" s="425"/>
      <c r="U6" s="168">
        <v>0.82</v>
      </c>
      <c r="V6" s="22"/>
    </row>
    <row r="7" spans="1:22" ht="19.5" customHeight="1" x14ac:dyDescent="0.2">
      <c r="A7" s="65"/>
      <c r="B7" s="364" t="s">
        <v>23</v>
      </c>
      <c r="C7" s="365"/>
      <c r="D7" s="365"/>
      <c r="E7" s="365"/>
      <c r="F7" s="365"/>
      <c r="G7" s="366"/>
      <c r="H7" s="275">
        <v>0</v>
      </c>
      <c r="I7" s="281"/>
      <c r="J7" s="68"/>
      <c r="K7" s="68"/>
      <c r="M7" s="407" t="s">
        <v>101</v>
      </c>
      <c r="N7" s="408"/>
      <c r="O7" s="23" t="s">
        <v>102</v>
      </c>
      <c r="P7" s="296">
        <v>1.4</v>
      </c>
      <c r="Q7" s="149">
        <v>1.4</v>
      </c>
      <c r="R7" s="22"/>
      <c r="S7" s="391" t="s">
        <v>103</v>
      </c>
      <c r="T7" s="392"/>
      <c r="U7" s="167">
        <v>0.85</v>
      </c>
      <c r="V7" s="22"/>
    </row>
    <row r="8" spans="1:22" ht="19.5" customHeight="1" x14ac:dyDescent="0.2">
      <c r="A8" s="65"/>
      <c r="B8" s="361" t="s">
        <v>24</v>
      </c>
      <c r="C8" s="362"/>
      <c r="D8" s="362"/>
      <c r="E8" s="362"/>
      <c r="F8" s="362"/>
      <c r="G8" s="363"/>
      <c r="H8" s="255"/>
      <c r="I8" s="256"/>
      <c r="J8" s="68"/>
      <c r="K8" s="68"/>
      <c r="M8" s="407" t="s">
        <v>104</v>
      </c>
      <c r="N8" s="408"/>
      <c r="O8" s="23" t="s">
        <v>105</v>
      </c>
      <c r="P8" s="53">
        <v>100</v>
      </c>
      <c r="Q8" s="150">
        <f>P8</f>
        <v>100</v>
      </c>
      <c r="R8" s="22"/>
      <c r="S8" s="391" t="s">
        <v>68</v>
      </c>
      <c r="T8" s="392"/>
      <c r="U8" s="167">
        <v>0.96</v>
      </c>
      <c r="V8" s="22"/>
    </row>
    <row r="9" spans="1:22" ht="19.5" customHeight="1" x14ac:dyDescent="0.2">
      <c r="A9" s="65"/>
      <c r="B9" s="361" t="s">
        <v>42</v>
      </c>
      <c r="C9" s="362"/>
      <c r="D9" s="362"/>
      <c r="E9" s="362"/>
      <c r="F9" s="362"/>
      <c r="G9" s="363"/>
      <c r="H9" s="255"/>
      <c r="I9" s="257">
        <f>C41/1000</f>
        <v>0</v>
      </c>
      <c r="J9" s="68"/>
      <c r="K9" s="68"/>
      <c r="M9" s="403" t="s">
        <v>106</v>
      </c>
      <c r="N9" s="404"/>
      <c r="O9" s="24" t="s">
        <v>107</v>
      </c>
      <c r="P9" s="25">
        <v>55</v>
      </c>
      <c r="Q9" s="151">
        <v>55</v>
      </c>
      <c r="R9" s="22"/>
      <c r="S9" s="391" t="s">
        <v>108</v>
      </c>
      <c r="T9" s="392"/>
      <c r="U9" s="167">
        <v>0.85</v>
      </c>
      <c r="V9" s="22"/>
    </row>
    <row r="10" spans="1:22" ht="19.5" customHeight="1" thickBot="1" x14ac:dyDescent="0.25">
      <c r="A10" s="65"/>
      <c r="B10" s="361" t="s">
        <v>26</v>
      </c>
      <c r="C10" s="362"/>
      <c r="D10" s="362"/>
      <c r="E10" s="362"/>
      <c r="F10" s="362"/>
      <c r="G10" s="363"/>
      <c r="H10" s="258">
        <f>J41</f>
        <v>0</v>
      </c>
      <c r="I10" s="259">
        <v>0</v>
      </c>
      <c r="M10" s="405" t="s">
        <v>109</v>
      </c>
      <c r="N10" s="406"/>
      <c r="O10" s="152" t="s">
        <v>107</v>
      </c>
      <c r="P10" s="26">
        <v>10</v>
      </c>
      <c r="Q10" s="153">
        <v>10</v>
      </c>
      <c r="R10" s="22"/>
      <c r="S10" s="432" t="s">
        <v>70</v>
      </c>
      <c r="T10" s="433"/>
      <c r="U10" s="222">
        <v>0.9</v>
      </c>
      <c r="V10" s="22"/>
    </row>
    <row r="11" spans="1:22" s="13" customFormat="1" ht="19.5" customHeight="1" x14ac:dyDescent="0.2">
      <c r="A11" s="71"/>
      <c r="B11" s="364" t="s">
        <v>27</v>
      </c>
      <c r="C11" s="365"/>
      <c r="D11" s="365"/>
      <c r="E11" s="365"/>
      <c r="F11" s="365"/>
      <c r="G11" s="366"/>
      <c r="H11" s="255"/>
      <c r="I11" s="256"/>
      <c r="M11" s="403" t="s">
        <v>110</v>
      </c>
      <c r="N11" s="404"/>
      <c r="O11" s="27" t="s">
        <v>111</v>
      </c>
      <c r="P11" s="297">
        <v>0.9</v>
      </c>
      <c r="Q11" s="151">
        <v>0.9</v>
      </c>
      <c r="R11" s="22"/>
      <c r="V11" s="22"/>
    </row>
    <row r="12" spans="1:22" s="10" customFormat="1" ht="19.5" customHeight="1" thickBot="1" x14ac:dyDescent="0.25">
      <c r="B12" s="364" t="s">
        <v>28</v>
      </c>
      <c r="C12" s="365"/>
      <c r="D12" s="365"/>
      <c r="E12" s="365"/>
      <c r="F12" s="365"/>
      <c r="G12" s="366"/>
      <c r="H12" s="275">
        <v>0</v>
      </c>
      <c r="I12" s="257">
        <f>G41</f>
        <v>0</v>
      </c>
      <c r="J12" s="122"/>
      <c r="M12" s="409" t="s">
        <v>112</v>
      </c>
      <c r="N12" s="410"/>
      <c r="O12" s="25" t="s">
        <v>113</v>
      </c>
      <c r="P12" s="25">
        <v>365</v>
      </c>
      <c r="Q12" s="151">
        <v>365</v>
      </c>
      <c r="R12" s="22"/>
      <c r="V12" s="22"/>
    </row>
    <row r="13" spans="1:22" ht="19.5" customHeight="1" x14ac:dyDescent="0.2">
      <c r="A13" s="28"/>
      <c r="B13" s="364" t="s">
        <v>43</v>
      </c>
      <c r="C13" s="365"/>
      <c r="D13" s="365"/>
      <c r="E13" s="365"/>
      <c r="F13" s="365"/>
      <c r="G13" s="366"/>
      <c r="H13" s="255"/>
      <c r="I13" s="256"/>
      <c r="M13" s="411" t="s">
        <v>114</v>
      </c>
      <c r="N13" s="412"/>
      <c r="O13" s="426" t="s">
        <v>115</v>
      </c>
      <c r="P13" s="428">
        <f>ROUND(P7*P8*P5*P6*(P9-P10)*P11*P12/(1000*3600),0)</f>
        <v>2409</v>
      </c>
      <c r="Q13" s="430">
        <f>ROUND(Q7*Q8*Q5*Q6*(Q9-Q10)*Q11*Q12/(1000*3600),0)</f>
        <v>2409</v>
      </c>
      <c r="R13" s="434" t="s">
        <v>116</v>
      </c>
      <c r="V13" s="22"/>
    </row>
    <row r="14" spans="1:22" ht="19.5" customHeight="1" thickBot="1" x14ac:dyDescent="0.25">
      <c r="A14" s="28"/>
      <c r="B14" s="364" t="s">
        <v>29</v>
      </c>
      <c r="C14" s="365"/>
      <c r="D14" s="365"/>
      <c r="E14" s="365"/>
      <c r="F14" s="365"/>
      <c r="G14" s="366"/>
      <c r="H14" s="255"/>
      <c r="I14" s="256"/>
      <c r="M14" s="413" t="s">
        <v>117</v>
      </c>
      <c r="N14" s="414"/>
      <c r="O14" s="427"/>
      <c r="P14" s="429"/>
      <c r="Q14" s="431"/>
      <c r="R14" s="435"/>
      <c r="V14" s="22"/>
    </row>
    <row r="15" spans="1:22" ht="19.5" customHeight="1" thickBot="1" x14ac:dyDescent="0.25">
      <c r="A15" s="28"/>
      <c r="B15" s="367" t="s">
        <v>30</v>
      </c>
      <c r="C15" s="368"/>
      <c r="D15" s="368"/>
      <c r="E15" s="368"/>
      <c r="F15" s="368"/>
      <c r="G15" s="369"/>
      <c r="H15" s="260"/>
      <c r="I15" s="261"/>
      <c r="M15" s="409" t="s">
        <v>118</v>
      </c>
      <c r="N15" s="410"/>
      <c r="O15" s="27" t="s">
        <v>111</v>
      </c>
      <c r="P15" s="54">
        <v>0.82</v>
      </c>
      <c r="Q15" s="154">
        <v>2.6</v>
      </c>
      <c r="R15" s="22"/>
      <c r="V15" s="22"/>
    </row>
    <row r="16" spans="1:22" ht="13.5" thickBot="1" x14ac:dyDescent="0.25">
      <c r="A16" s="28"/>
      <c r="B16" s="72"/>
      <c r="C16" s="72"/>
      <c r="D16" s="72"/>
      <c r="E16" s="72"/>
      <c r="F16" s="72"/>
      <c r="G16" s="72"/>
      <c r="H16" s="67"/>
      <c r="I16" s="67"/>
      <c r="M16" s="409" t="s">
        <v>119</v>
      </c>
      <c r="N16" s="410"/>
      <c r="O16" s="27" t="s">
        <v>111</v>
      </c>
      <c r="P16" s="29">
        <v>0.8</v>
      </c>
      <c r="Q16" s="155">
        <f>P16</f>
        <v>0.8</v>
      </c>
      <c r="R16" s="22"/>
      <c r="S16" s="30"/>
      <c r="T16" s="30"/>
      <c r="U16" s="31"/>
      <c r="V16" s="22"/>
    </row>
    <row r="17" spans="1:22" ht="21.75" customHeight="1" thickBot="1" x14ac:dyDescent="0.25">
      <c r="A17" s="344" t="s">
        <v>40</v>
      </c>
      <c r="B17" s="345"/>
      <c r="C17" s="346"/>
      <c r="G17" s="4"/>
      <c r="H17" s="2"/>
      <c r="I17" s="2"/>
      <c r="M17" s="409" t="s">
        <v>120</v>
      </c>
      <c r="N17" s="410"/>
      <c r="O17" s="27" t="s">
        <v>111</v>
      </c>
      <c r="P17" s="29">
        <v>1</v>
      </c>
      <c r="Q17" s="155">
        <v>1</v>
      </c>
      <c r="R17" s="32"/>
      <c r="V17" s="22"/>
    </row>
    <row r="18" spans="1:22" ht="13.5" thickBot="1" x14ac:dyDescent="0.25">
      <c r="I18" s="2"/>
      <c r="M18" s="409" t="s">
        <v>121</v>
      </c>
      <c r="N18" s="410"/>
      <c r="O18" s="27" t="s">
        <v>111</v>
      </c>
      <c r="P18" s="29">
        <v>0.85</v>
      </c>
      <c r="Q18" s="155">
        <v>0.85</v>
      </c>
      <c r="R18" s="22"/>
      <c r="U18" s="31"/>
      <c r="V18" s="22"/>
    </row>
    <row r="19" spans="1:22" s="13" customFormat="1" ht="38.25" customHeight="1" thickBot="1" x14ac:dyDescent="0.25">
      <c r="A19" s="421" t="s">
        <v>122</v>
      </c>
      <c r="B19" s="422"/>
      <c r="C19" s="422"/>
      <c r="D19" s="422"/>
      <c r="E19" s="422"/>
      <c r="F19" s="422"/>
      <c r="G19" s="422"/>
      <c r="H19" s="422"/>
      <c r="I19" s="422"/>
      <c r="J19" s="423"/>
      <c r="L19" s="33"/>
      <c r="M19" s="409" t="s">
        <v>123</v>
      </c>
      <c r="N19" s="410"/>
      <c r="O19" s="27" t="s">
        <v>111</v>
      </c>
      <c r="P19" s="34">
        <f>ROUND(P15*P16*P18*P17,3)</f>
        <v>0.55800000000000005</v>
      </c>
      <c r="Q19" s="156">
        <f>ROUND(Q15*Q16*Q18*Q17,3)</f>
        <v>1.768</v>
      </c>
      <c r="R19" s="22"/>
      <c r="S19" s="35"/>
      <c r="T19" s="35"/>
      <c r="U19" s="31"/>
      <c r="V19" s="31"/>
    </row>
    <row r="20" spans="1:22" s="10" customFormat="1" ht="115.5" thickBot="1" x14ac:dyDescent="0.25">
      <c r="A20" s="187" t="s">
        <v>46</v>
      </c>
      <c r="B20" s="188" t="s">
        <v>47</v>
      </c>
      <c r="C20" s="188" t="s">
        <v>124</v>
      </c>
      <c r="D20" s="188" t="s">
        <v>125</v>
      </c>
      <c r="E20" s="189" t="s">
        <v>126</v>
      </c>
      <c r="F20" s="189" t="s">
        <v>127</v>
      </c>
      <c r="G20" s="189" t="s">
        <v>128</v>
      </c>
      <c r="H20" s="189" t="s">
        <v>129</v>
      </c>
      <c r="I20" s="252" t="s">
        <v>86</v>
      </c>
      <c r="J20" s="190" t="s">
        <v>54</v>
      </c>
      <c r="M20" s="397" t="s">
        <v>130</v>
      </c>
      <c r="N20" s="398"/>
      <c r="O20" s="25" t="s">
        <v>131</v>
      </c>
      <c r="P20" s="36">
        <f>ROUND(P13/(P15*P16*P18*P17),0)</f>
        <v>4320</v>
      </c>
      <c r="Q20" s="157">
        <f>ROUND(Q13/(Q15*Q16*Q18*Q17),0)</f>
        <v>1363</v>
      </c>
      <c r="R20" s="22"/>
      <c r="S20" s="31"/>
      <c r="T20" s="31"/>
      <c r="U20" s="31"/>
      <c r="V20" s="31"/>
    </row>
    <row r="21" spans="1:22" ht="13.5" thickBot="1" x14ac:dyDescent="0.25">
      <c r="A21" s="112">
        <v>1</v>
      </c>
      <c r="B21" s="107"/>
      <c r="C21" s="165"/>
      <c r="D21" s="98"/>
      <c r="E21" s="225"/>
      <c r="F21" s="166"/>
      <c r="G21" s="249"/>
      <c r="H21" s="166"/>
      <c r="I21" s="111">
        <f t="shared" ref="I21:I40" si="0">IF(H21=$M$30,$N$30,IF(H21=$M$31,$N$31,IF(H21=$M$32,$N$32,IF(H21=$M$33,$N$33,IF(H21=$M$34,$N$34,IF(H21=$M$35,$N$35,IF(H21=$M$36,$N$36,IF(H21=$N$37,$O$37))))))))</f>
        <v>0</v>
      </c>
      <c r="J21" s="250">
        <f>IF(H21="energia elektryczna",(E21-F21)/3.6*I21,(E21-F21)*I21/1000)</f>
        <v>0</v>
      </c>
      <c r="M21" s="415" t="s">
        <v>130</v>
      </c>
      <c r="N21" s="416"/>
      <c r="O21" s="158" t="s">
        <v>132</v>
      </c>
      <c r="P21" s="159">
        <f>P20*0.0036</f>
        <v>15.552</v>
      </c>
      <c r="Q21" s="160">
        <f>Q20*0.0036</f>
        <v>4.9067999999999996</v>
      </c>
      <c r="R21" s="22"/>
      <c r="S21" s="31"/>
      <c r="T21" s="31"/>
      <c r="U21" s="31"/>
      <c r="V21" s="31"/>
    </row>
    <row r="22" spans="1:22" x14ac:dyDescent="0.2">
      <c r="A22" s="118">
        <v>2</v>
      </c>
      <c r="B22" s="107"/>
      <c r="C22" s="55"/>
      <c r="D22" s="98"/>
      <c r="E22" s="225"/>
      <c r="F22" s="166"/>
      <c r="G22" s="249"/>
      <c r="H22" s="58"/>
      <c r="I22" s="251">
        <f t="shared" si="0"/>
        <v>0</v>
      </c>
      <c r="J22" s="250">
        <f t="shared" ref="J22:J40" si="1">IF(H22="energia elektryczna",(E22-F22)/3.6*I22,(E22-F22)*I22/1000)</f>
        <v>0</v>
      </c>
      <c r="P22" s="417" t="s">
        <v>133</v>
      </c>
      <c r="Q22" s="419" t="s">
        <v>134</v>
      </c>
      <c r="R22" s="22"/>
      <c r="S22" s="31"/>
      <c r="T22" s="31"/>
      <c r="U22" s="31"/>
      <c r="V22" s="31"/>
    </row>
    <row r="23" spans="1:22" ht="13.5" thickBot="1" x14ac:dyDescent="0.25">
      <c r="A23" s="118">
        <v>3</v>
      </c>
      <c r="B23" s="107"/>
      <c r="C23" s="55"/>
      <c r="D23" s="98"/>
      <c r="E23" s="225"/>
      <c r="F23" s="166"/>
      <c r="G23" s="249"/>
      <c r="H23" s="58"/>
      <c r="I23" s="251">
        <f t="shared" si="0"/>
        <v>0</v>
      </c>
      <c r="J23" s="250">
        <f t="shared" si="1"/>
        <v>0</v>
      </c>
      <c r="P23" s="418"/>
      <c r="Q23" s="420"/>
      <c r="R23" s="22"/>
      <c r="S23" s="31"/>
      <c r="T23" s="31"/>
      <c r="U23" s="31"/>
      <c r="V23" s="22"/>
    </row>
    <row r="24" spans="1:22" x14ac:dyDescent="0.2">
      <c r="A24" s="118">
        <v>4</v>
      </c>
      <c r="B24" s="47"/>
      <c r="C24" s="55"/>
      <c r="D24" s="56"/>
      <c r="E24" s="57"/>
      <c r="F24" s="58"/>
      <c r="G24" s="249"/>
      <c r="H24" s="58"/>
      <c r="I24" s="223">
        <f t="shared" si="0"/>
        <v>0</v>
      </c>
      <c r="J24" s="224">
        <f t="shared" si="1"/>
        <v>0</v>
      </c>
      <c r="R24" s="22"/>
      <c r="S24" s="37"/>
      <c r="T24" s="31"/>
      <c r="U24" s="31"/>
      <c r="V24" s="22"/>
    </row>
    <row r="25" spans="1:22" x14ac:dyDescent="0.25">
      <c r="A25" s="118">
        <v>5</v>
      </c>
      <c r="B25" s="47"/>
      <c r="C25" s="55"/>
      <c r="D25" s="56"/>
      <c r="E25" s="57"/>
      <c r="F25" s="58"/>
      <c r="G25" s="249"/>
      <c r="H25" s="58"/>
      <c r="I25" s="223">
        <f t="shared" si="0"/>
        <v>0</v>
      </c>
      <c r="J25" s="224">
        <f t="shared" si="1"/>
        <v>0</v>
      </c>
      <c r="L25" s="38"/>
    </row>
    <row r="26" spans="1:22" x14ac:dyDescent="0.25">
      <c r="A26" s="118">
        <v>6</v>
      </c>
      <c r="B26" s="47"/>
      <c r="C26" s="55"/>
      <c r="D26" s="56"/>
      <c r="E26" s="57"/>
      <c r="F26" s="58"/>
      <c r="G26" s="249"/>
      <c r="H26" s="58"/>
      <c r="I26" s="223">
        <f t="shared" si="0"/>
        <v>0</v>
      </c>
      <c r="J26" s="224">
        <f t="shared" si="1"/>
        <v>0</v>
      </c>
    </row>
    <row r="27" spans="1:22" ht="13.5" thickBot="1" x14ac:dyDescent="0.3">
      <c r="A27" s="118">
        <v>7</v>
      </c>
      <c r="B27" s="47"/>
      <c r="C27" s="55"/>
      <c r="D27" s="56"/>
      <c r="E27" s="57"/>
      <c r="F27" s="58"/>
      <c r="G27" s="249"/>
      <c r="H27" s="58"/>
      <c r="I27" s="223">
        <f t="shared" si="0"/>
        <v>0</v>
      </c>
      <c r="J27" s="224">
        <f t="shared" si="1"/>
        <v>0</v>
      </c>
    </row>
    <row r="28" spans="1:22" ht="13.5" thickBot="1" x14ac:dyDescent="0.3">
      <c r="A28" s="118">
        <v>8</v>
      </c>
      <c r="B28" s="47"/>
      <c r="C28" s="55"/>
      <c r="D28" s="56"/>
      <c r="E28" s="57"/>
      <c r="F28" s="58"/>
      <c r="G28" s="249"/>
      <c r="H28" s="58"/>
      <c r="I28" s="223">
        <f t="shared" si="0"/>
        <v>0</v>
      </c>
      <c r="J28" s="224">
        <f t="shared" si="1"/>
        <v>0</v>
      </c>
      <c r="M28" s="393" t="s">
        <v>135</v>
      </c>
      <c r="N28" s="394"/>
      <c r="O28" s="164"/>
    </row>
    <row r="29" spans="1:22" ht="34.5" customHeight="1" thickBot="1" x14ac:dyDescent="0.3">
      <c r="A29" s="118">
        <v>9</v>
      </c>
      <c r="B29" s="47"/>
      <c r="C29" s="55"/>
      <c r="D29" s="56"/>
      <c r="E29" s="57"/>
      <c r="F29" s="58"/>
      <c r="G29" s="249"/>
      <c r="H29" s="58"/>
      <c r="I29" s="223">
        <f t="shared" si="0"/>
        <v>0</v>
      </c>
      <c r="J29" s="224">
        <f t="shared" si="1"/>
        <v>0</v>
      </c>
      <c r="M29" s="104" t="s">
        <v>59</v>
      </c>
      <c r="N29" s="105" t="s">
        <v>60</v>
      </c>
      <c r="O29" s="106" t="s">
        <v>61</v>
      </c>
    </row>
    <row r="30" spans="1:22" x14ac:dyDescent="0.2">
      <c r="A30" s="118">
        <v>10</v>
      </c>
      <c r="B30" s="47"/>
      <c r="C30" s="55"/>
      <c r="D30" s="56"/>
      <c r="E30" s="57"/>
      <c r="F30" s="58"/>
      <c r="G30" s="249"/>
      <c r="H30" s="58"/>
      <c r="I30" s="223">
        <f t="shared" si="0"/>
        <v>0</v>
      </c>
      <c r="J30" s="224">
        <f t="shared" si="1"/>
        <v>0</v>
      </c>
      <c r="M30" s="242" t="s">
        <v>62</v>
      </c>
      <c r="N30" s="287">
        <v>94.25</v>
      </c>
      <c r="O30" s="288" t="s">
        <v>63</v>
      </c>
    </row>
    <row r="31" spans="1:22" x14ac:dyDescent="0.2">
      <c r="A31" s="118">
        <v>11</v>
      </c>
      <c r="B31" s="47"/>
      <c r="C31" s="55"/>
      <c r="D31" s="56"/>
      <c r="E31" s="57"/>
      <c r="F31" s="58"/>
      <c r="G31" s="249"/>
      <c r="H31" s="58"/>
      <c r="I31" s="223">
        <f t="shared" si="0"/>
        <v>0</v>
      </c>
      <c r="J31" s="224">
        <f t="shared" si="1"/>
        <v>0</v>
      </c>
      <c r="M31" s="102" t="s">
        <v>64</v>
      </c>
      <c r="N31" s="289">
        <v>111.41</v>
      </c>
      <c r="O31" s="290" t="s">
        <v>63</v>
      </c>
    </row>
    <row r="32" spans="1:22" x14ac:dyDescent="0.2">
      <c r="A32" s="118">
        <v>12</v>
      </c>
      <c r="B32" s="47"/>
      <c r="C32" s="55"/>
      <c r="D32" s="56"/>
      <c r="E32" s="57"/>
      <c r="F32" s="58"/>
      <c r="G32" s="249"/>
      <c r="H32" s="58"/>
      <c r="I32" s="223">
        <f t="shared" si="0"/>
        <v>0</v>
      </c>
      <c r="J32" s="224">
        <f t="shared" si="1"/>
        <v>0</v>
      </c>
      <c r="M32" s="102" t="s">
        <v>65</v>
      </c>
      <c r="N32" s="289">
        <v>77.75</v>
      </c>
      <c r="O32" s="290" t="s">
        <v>63</v>
      </c>
    </row>
    <row r="33" spans="1:15" x14ac:dyDescent="0.2">
      <c r="A33" s="118">
        <v>13</v>
      </c>
      <c r="B33" s="47"/>
      <c r="C33" s="55"/>
      <c r="D33" s="56"/>
      <c r="E33" s="57"/>
      <c r="F33" s="58"/>
      <c r="G33" s="249"/>
      <c r="H33" s="58"/>
      <c r="I33" s="223">
        <f t="shared" si="0"/>
        <v>0</v>
      </c>
      <c r="J33" s="224">
        <f t="shared" si="1"/>
        <v>0</v>
      </c>
      <c r="M33" s="102" t="s">
        <v>66</v>
      </c>
      <c r="N33" s="289">
        <v>55.39</v>
      </c>
      <c r="O33" s="290" t="s">
        <v>63</v>
      </c>
    </row>
    <row r="34" spans="1:15" x14ac:dyDescent="0.2">
      <c r="A34" s="118">
        <v>14</v>
      </c>
      <c r="B34" s="47"/>
      <c r="C34" s="55"/>
      <c r="D34" s="56"/>
      <c r="E34" s="57"/>
      <c r="F34" s="58"/>
      <c r="G34" s="249"/>
      <c r="H34" s="58"/>
      <c r="I34" s="223">
        <f t="shared" si="0"/>
        <v>0</v>
      </c>
      <c r="J34" s="224">
        <f t="shared" si="1"/>
        <v>0</v>
      </c>
      <c r="M34" s="102" t="s">
        <v>67</v>
      </c>
      <c r="N34" s="289">
        <v>112</v>
      </c>
      <c r="O34" s="290" t="s">
        <v>63</v>
      </c>
    </row>
    <row r="35" spans="1:15" x14ac:dyDescent="0.2">
      <c r="A35" s="118">
        <v>15</v>
      </c>
      <c r="B35" s="47"/>
      <c r="C35" s="55"/>
      <c r="D35" s="56"/>
      <c r="E35" s="57"/>
      <c r="F35" s="58"/>
      <c r="G35" s="249"/>
      <c r="H35" s="58"/>
      <c r="I35" s="223">
        <f t="shared" si="0"/>
        <v>0</v>
      </c>
      <c r="J35" s="224">
        <f t="shared" si="1"/>
        <v>0</v>
      </c>
      <c r="M35" s="102" t="s">
        <v>68</v>
      </c>
      <c r="N35" s="291">
        <v>0.70799999999999996</v>
      </c>
      <c r="O35" s="99" t="s">
        <v>69</v>
      </c>
    </row>
    <row r="36" spans="1:15" ht="13.5" thickBot="1" x14ac:dyDescent="0.3">
      <c r="A36" s="118">
        <v>16</v>
      </c>
      <c r="B36" s="47"/>
      <c r="C36" s="55"/>
      <c r="D36" s="56"/>
      <c r="E36" s="57"/>
      <c r="F36" s="58"/>
      <c r="G36" s="249"/>
      <c r="H36" s="58"/>
      <c r="I36" s="223">
        <f t="shared" si="0"/>
        <v>0</v>
      </c>
      <c r="J36" s="224">
        <f t="shared" si="1"/>
        <v>0</v>
      </c>
      <c r="M36" s="244" t="s">
        <v>70</v>
      </c>
      <c r="N36" s="245">
        <v>0</v>
      </c>
      <c r="O36" s="292" t="s">
        <v>63</v>
      </c>
    </row>
    <row r="37" spans="1:15" x14ac:dyDescent="0.25">
      <c r="A37" s="118">
        <v>17</v>
      </c>
      <c r="B37" s="47"/>
      <c r="C37" s="55"/>
      <c r="D37" s="56"/>
      <c r="E37" s="57"/>
      <c r="F37" s="58"/>
      <c r="G37" s="249"/>
      <c r="H37" s="58"/>
      <c r="I37" s="223">
        <f t="shared" si="0"/>
        <v>0</v>
      </c>
      <c r="J37" s="224">
        <f t="shared" si="1"/>
        <v>0</v>
      </c>
      <c r="N37" s="69"/>
      <c r="O37" s="13"/>
    </row>
    <row r="38" spans="1:15" x14ac:dyDescent="0.25">
      <c r="A38" s="118">
        <v>18</v>
      </c>
      <c r="B38" s="47"/>
      <c r="C38" s="55"/>
      <c r="D38" s="56"/>
      <c r="E38" s="57"/>
      <c r="F38" s="58"/>
      <c r="G38" s="249"/>
      <c r="H38" s="58"/>
      <c r="I38" s="223">
        <f t="shared" si="0"/>
        <v>0</v>
      </c>
      <c r="J38" s="224">
        <f t="shared" si="1"/>
        <v>0</v>
      </c>
    </row>
    <row r="39" spans="1:15" x14ac:dyDescent="0.25">
      <c r="A39" s="118">
        <v>19</v>
      </c>
      <c r="B39" s="47"/>
      <c r="C39" s="55"/>
      <c r="D39" s="56"/>
      <c r="E39" s="57"/>
      <c r="F39" s="58"/>
      <c r="G39" s="249"/>
      <c r="H39" s="58"/>
      <c r="I39" s="223">
        <f t="shared" si="0"/>
        <v>0</v>
      </c>
      <c r="J39" s="224">
        <f t="shared" si="1"/>
        <v>0</v>
      </c>
    </row>
    <row r="40" spans="1:15" x14ac:dyDescent="0.25">
      <c r="A40" s="118" t="s">
        <v>55</v>
      </c>
      <c r="B40" s="47"/>
      <c r="C40" s="55"/>
      <c r="D40" s="56"/>
      <c r="E40" s="57"/>
      <c r="F40" s="58"/>
      <c r="G40" s="249"/>
      <c r="H40" s="58"/>
      <c r="I40" s="223">
        <f t="shared" si="0"/>
        <v>0</v>
      </c>
      <c r="J40" s="224">
        <f t="shared" si="1"/>
        <v>0</v>
      </c>
    </row>
    <row r="41" spans="1:15" ht="13.5" thickBot="1" x14ac:dyDescent="0.3">
      <c r="A41" s="375" t="s">
        <v>56</v>
      </c>
      <c r="B41" s="377"/>
      <c r="C41" s="115">
        <f>SUM(C21:C40)</f>
        <v>0</v>
      </c>
      <c r="D41" s="116"/>
      <c r="E41" s="116"/>
      <c r="F41" s="130"/>
      <c r="G41" s="115">
        <f>SUM(G21:G40)</f>
        <v>0</v>
      </c>
      <c r="H41" s="116"/>
      <c r="I41" s="130"/>
      <c r="J41" s="117">
        <f>SUM(J21:J40)</f>
        <v>0</v>
      </c>
    </row>
  </sheetData>
  <dataConsolidate/>
  <mergeCells count="49">
    <mergeCell ref="S6:T6"/>
    <mergeCell ref="S7:T7"/>
    <mergeCell ref="O13:O14"/>
    <mergeCell ref="P13:P14"/>
    <mergeCell ref="Q13:Q14"/>
    <mergeCell ref="S8:T8"/>
    <mergeCell ref="S10:T10"/>
    <mergeCell ref="R13:R14"/>
    <mergeCell ref="M19:N19"/>
    <mergeCell ref="P22:P23"/>
    <mergeCell ref="Q22:Q23"/>
    <mergeCell ref="B15:G15"/>
    <mergeCell ref="M15:N15"/>
    <mergeCell ref="M16:N16"/>
    <mergeCell ref="M17:N17"/>
    <mergeCell ref="A17:C17"/>
    <mergeCell ref="A19:J19"/>
    <mergeCell ref="M7:N7"/>
    <mergeCell ref="M28:N28"/>
    <mergeCell ref="B5:G5"/>
    <mergeCell ref="B7:G7"/>
    <mergeCell ref="B12:G12"/>
    <mergeCell ref="B13:G13"/>
    <mergeCell ref="B14:G14"/>
    <mergeCell ref="M8:N8"/>
    <mergeCell ref="M9:N9"/>
    <mergeCell ref="M10:N10"/>
    <mergeCell ref="M11:N11"/>
    <mergeCell ref="M12:N12"/>
    <mergeCell ref="M13:N13"/>
    <mergeCell ref="M14:N14"/>
    <mergeCell ref="M21:N21"/>
    <mergeCell ref="M18:N18"/>
    <mergeCell ref="S5:U5"/>
    <mergeCell ref="S9:T9"/>
    <mergeCell ref="A41:B41"/>
    <mergeCell ref="M2:N2"/>
    <mergeCell ref="B3:G3"/>
    <mergeCell ref="B4:G4"/>
    <mergeCell ref="B6:G6"/>
    <mergeCell ref="B10:G10"/>
    <mergeCell ref="B8:G8"/>
    <mergeCell ref="B11:G11"/>
    <mergeCell ref="B9:G9"/>
    <mergeCell ref="M20:N20"/>
    <mergeCell ref="M3:N3"/>
    <mergeCell ref="M4:N4"/>
    <mergeCell ref="M5:N5"/>
    <mergeCell ref="M6:N6"/>
  </mergeCells>
  <conditionalFormatting sqref="N3">
    <cfRule type="containsBlanks" dxfId="3" priority="3">
      <formula>LEN(TRIM(N3))=0</formula>
    </cfRule>
  </conditionalFormatting>
  <conditionalFormatting sqref="N29:O29">
    <cfRule type="containsBlanks" dxfId="2" priority="1">
      <formula>LEN(TRIM(N29))=0</formula>
    </cfRule>
  </conditionalFormatting>
  <dataValidations count="2">
    <dataValidation type="list" allowBlank="1" showInputMessage="1" showErrorMessage="1" sqref="H21:H40">
      <formula1>$M$30:$M$37</formula1>
    </dataValidation>
    <dataValidation type="list" allowBlank="1" showInputMessage="1" showErrorMessage="1" sqref="P15">
      <formula1>$U$6:$U$10</formula1>
    </dataValidation>
  </dataValidation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U35"/>
  <sheetViews>
    <sheetView zoomScale="90" zoomScaleNormal="90" zoomScaleSheetLayoutView="25" workbookViewId="0"/>
  </sheetViews>
  <sheetFormatPr defaultColWidth="9.140625" defaultRowHeight="12.75" x14ac:dyDescent="0.25"/>
  <cols>
    <col min="1" max="1" width="9.140625" style="9"/>
    <col min="2" max="2" width="25" style="2" customWidth="1"/>
    <col min="3" max="3" width="19.140625" style="2" customWidth="1"/>
    <col min="4" max="4" width="26.140625" style="2" customWidth="1"/>
    <col min="5" max="5" width="26.85546875" style="2" customWidth="1"/>
    <col min="6" max="6" width="22.7109375" style="2" customWidth="1"/>
    <col min="7" max="7" width="22.28515625" style="2" bestFit="1" customWidth="1"/>
    <col min="8" max="8" width="27.42578125" style="3" customWidth="1"/>
    <col min="9" max="9" width="19.7109375" style="4" customWidth="1"/>
    <col min="10" max="10" width="16.85546875" style="2" customWidth="1"/>
    <col min="11" max="11" width="9.140625" style="2"/>
    <col min="12" max="12" width="10.28515625" style="2" customWidth="1"/>
    <col min="13" max="13" width="23.140625" style="2" customWidth="1"/>
    <col min="14" max="14" width="23.28515625" style="2" customWidth="1"/>
    <col min="15" max="15" width="19.140625" style="2" customWidth="1"/>
    <col min="16" max="17" width="20.140625" style="2" customWidth="1"/>
    <col min="18" max="18" width="25.28515625" style="2" customWidth="1"/>
    <col min="19" max="19" width="22.28515625" style="2" bestFit="1" customWidth="1"/>
    <col min="20" max="20" width="18.85546875" style="2" customWidth="1"/>
    <col min="21" max="21" width="19.7109375" style="2" customWidth="1"/>
    <col min="22" max="16384" width="9.140625" style="2"/>
  </cols>
  <sheetData>
    <row r="1" spans="1:15" ht="21" thickBot="1" x14ac:dyDescent="0.3">
      <c r="A1" s="89" t="s">
        <v>13</v>
      </c>
      <c r="H1" s="2"/>
      <c r="I1" s="3"/>
    </row>
    <row r="2" spans="1:15" s="13" customFormat="1" ht="24.75" customHeight="1" thickBot="1" x14ac:dyDescent="0.3">
      <c r="A2" s="65"/>
      <c r="B2" s="2"/>
      <c r="C2" s="2"/>
      <c r="D2" s="2"/>
      <c r="E2" s="2"/>
      <c r="F2" s="2"/>
      <c r="G2" s="2"/>
      <c r="H2" s="2"/>
      <c r="I2" s="3"/>
      <c r="J2" s="2"/>
      <c r="M2" s="436" t="s">
        <v>87</v>
      </c>
      <c r="N2" s="437"/>
      <c r="O2" s="120"/>
    </row>
    <row r="3" spans="1:15" s="122" customFormat="1" ht="39" customHeight="1" thickBot="1" x14ac:dyDescent="0.3">
      <c r="A3" s="65"/>
      <c r="B3" s="395" t="s">
        <v>136</v>
      </c>
      <c r="C3" s="396"/>
      <c r="D3" s="396"/>
      <c r="E3" s="396"/>
      <c r="F3" s="396"/>
      <c r="G3" s="396"/>
      <c r="H3" s="183" t="s">
        <v>18</v>
      </c>
      <c r="I3" s="184" t="s">
        <v>19</v>
      </c>
      <c r="J3" s="185"/>
      <c r="M3" s="104" t="s">
        <v>59</v>
      </c>
      <c r="N3" s="105" t="s">
        <v>60</v>
      </c>
      <c r="O3" s="106" t="s">
        <v>61</v>
      </c>
    </row>
    <row r="4" spans="1:15" ht="21" customHeight="1" x14ac:dyDescent="0.25">
      <c r="A4" s="65"/>
      <c r="B4" s="370" t="s">
        <v>20</v>
      </c>
      <c r="C4" s="371"/>
      <c r="D4" s="371"/>
      <c r="E4" s="371"/>
      <c r="F4" s="371"/>
      <c r="G4" s="372"/>
      <c r="H4" s="253"/>
      <c r="I4" s="254"/>
      <c r="J4" s="68"/>
      <c r="M4" s="229" t="s">
        <v>62</v>
      </c>
      <c r="N4" s="230">
        <v>94.25</v>
      </c>
      <c r="O4" s="231" t="s">
        <v>63</v>
      </c>
    </row>
    <row r="5" spans="1:15" ht="21.75" customHeight="1" x14ac:dyDescent="0.25">
      <c r="A5" s="65"/>
      <c r="B5" s="364" t="s">
        <v>21</v>
      </c>
      <c r="C5" s="365"/>
      <c r="D5" s="365"/>
      <c r="E5" s="365"/>
      <c r="F5" s="365"/>
      <c r="G5" s="366"/>
      <c r="H5" s="255"/>
      <c r="I5" s="256"/>
      <c r="J5" s="68"/>
      <c r="M5" s="132" t="s">
        <v>64</v>
      </c>
      <c r="N5" s="39">
        <v>111.41</v>
      </c>
      <c r="O5" s="124" t="s">
        <v>63</v>
      </c>
    </row>
    <row r="6" spans="1:15" ht="21" customHeight="1" x14ac:dyDescent="0.25">
      <c r="A6" s="65"/>
      <c r="B6" s="361" t="s">
        <v>22</v>
      </c>
      <c r="C6" s="362"/>
      <c r="D6" s="362"/>
      <c r="E6" s="362"/>
      <c r="F6" s="362"/>
      <c r="G6" s="363"/>
      <c r="H6" s="275">
        <v>0</v>
      </c>
      <c r="I6" s="281"/>
      <c r="J6" s="68"/>
      <c r="M6" s="132" t="s">
        <v>65</v>
      </c>
      <c r="N6" s="39">
        <v>77.75</v>
      </c>
      <c r="O6" s="124" t="s">
        <v>63</v>
      </c>
    </row>
    <row r="7" spans="1:15" ht="21.75" customHeight="1" x14ac:dyDescent="0.25">
      <c r="A7" s="65"/>
      <c r="B7" s="364" t="s">
        <v>23</v>
      </c>
      <c r="C7" s="365"/>
      <c r="D7" s="365"/>
      <c r="E7" s="365"/>
      <c r="F7" s="365"/>
      <c r="G7" s="366"/>
      <c r="H7" s="275">
        <v>0</v>
      </c>
      <c r="I7" s="281"/>
      <c r="J7" s="68"/>
      <c r="M7" s="132" t="s">
        <v>66</v>
      </c>
      <c r="N7" s="39">
        <v>55.39</v>
      </c>
      <c r="O7" s="124" t="s">
        <v>63</v>
      </c>
    </row>
    <row r="8" spans="1:15" ht="36" customHeight="1" x14ac:dyDescent="0.25">
      <c r="A8" s="65"/>
      <c r="B8" s="361" t="s">
        <v>24</v>
      </c>
      <c r="C8" s="362"/>
      <c r="D8" s="362"/>
      <c r="E8" s="362"/>
      <c r="F8" s="362"/>
      <c r="G8" s="363"/>
      <c r="H8" s="255"/>
      <c r="I8" s="256"/>
      <c r="J8" s="68"/>
      <c r="M8" s="132" t="s">
        <v>67</v>
      </c>
      <c r="N8" s="39">
        <v>112</v>
      </c>
      <c r="O8" s="124" t="s">
        <v>63</v>
      </c>
    </row>
    <row r="9" spans="1:15" ht="21" customHeight="1" x14ac:dyDescent="0.25">
      <c r="A9" s="65"/>
      <c r="B9" s="361" t="s">
        <v>42</v>
      </c>
      <c r="C9" s="362"/>
      <c r="D9" s="362"/>
      <c r="E9" s="362"/>
      <c r="F9" s="362"/>
      <c r="G9" s="363"/>
      <c r="H9" s="255"/>
      <c r="I9" s="257">
        <f>C35/1000+O35/1000</f>
        <v>0</v>
      </c>
      <c r="J9" s="68"/>
      <c r="M9" s="226" t="s">
        <v>68</v>
      </c>
      <c r="N9" s="227">
        <v>0.70799999999999996</v>
      </c>
      <c r="O9" s="228" t="s">
        <v>69</v>
      </c>
    </row>
    <row r="10" spans="1:15" ht="21.75" customHeight="1" thickBot="1" x14ac:dyDescent="0.3">
      <c r="A10" s="65"/>
      <c r="B10" s="361" t="s">
        <v>26</v>
      </c>
      <c r="C10" s="362"/>
      <c r="D10" s="362"/>
      <c r="E10" s="362"/>
      <c r="F10" s="362"/>
      <c r="G10" s="363"/>
      <c r="H10" s="258">
        <f>I35+U35</f>
        <v>0</v>
      </c>
      <c r="I10" s="259">
        <v>0</v>
      </c>
      <c r="J10" s="68"/>
      <c r="M10" s="271" t="s">
        <v>70</v>
      </c>
      <c r="N10" s="272">
        <v>0</v>
      </c>
      <c r="O10" s="232" t="s">
        <v>63</v>
      </c>
    </row>
    <row r="11" spans="1:15" ht="21.75" customHeight="1" x14ac:dyDescent="0.25">
      <c r="A11" s="65"/>
      <c r="B11" s="364" t="s">
        <v>27</v>
      </c>
      <c r="C11" s="365"/>
      <c r="D11" s="365"/>
      <c r="E11" s="365"/>
      <c r="F11" s="365"/>
      <c r="G11" s="366"/>
      <c r="H11" s="255"/>
      <c r="I11" s="256"/>
      <c r="J11" s="68"/>
      <c r="M11" s="69"/>
      <c r="N11" s="73"/>
      <c r="O11" s="10"/>
    </row>
    <row r="12" spans="1:15" ht="21.75" customHeight="1" x14ac:dyDescent="0.25">
      <c r="A12" s="65"/>
      <c r="B12" s="364" t="s">
        <v>28</v>
      </c>
      <c r="C12" s="365"/>
      <c r="D12" s="365"/>
      <c r="E12" s="365"/>
      <c r="F12" s="365"/>
      <c r="G12" s="366"/>
      <c r="H12" s="275">
        <v>0</v>
      </c>
      <c r="I12" s="268"/>
      <c r="J12" s="68"/>
    </row>
    <row r="13" spans="1:15" ht="21.75" customHeight="1" x14ac:dyDescent="0.25">
      <c r="A13" s="65"/>
      <c r="B13" s="364" t="s">
        <v>43</v>
      </c>
      <c r="C13" s="365"/>
      <c r="D13" s="365"/>
      <c r="E13" s="365"/>
      <c r="F13" s="365"/>
      <c r="G13" s="366"/>
      <c r="H13" s="255"/>
      <c r="I13" s="256"/>
      <c r="J13" s="68"/>
    </row>
    <row r="14" spans="1:15" ht="21.75" customHeight="1" x14ac:dyDescent="0.25">
      <c r="A14" s="65"/>
      <c r="B14" s="364" t="s">
        <v>29</v>
      </c>
      <c r="C14" s="365"/>
      <c r="D14" s="365"/>
      <c r="E14" s="365"/>
      <c r="F14" s="365"/>
      <c r="G14" s="366"/>
      <c r="H14" s="255"/>
      <c r="I14" s="256"/>
      <c r="J14" s="68"/>
    </row>
    <row r="15" spans="1:15" ht="21.75" customHeight="1" thickBot="1" x14ac:dyDescent="0.3">
      <c r="A15" s="65"/>
      <c r="B15" s="367" t="s">
        <v>30</v>
      </c>
      <c r="C15" s="368"/>
      <c r="D15" s="368"/>
      <c r="E15" s="368"/>
      <c r="F15" s="368"/>
      <c r="G15" s="369"/>
      <c r="H15" s="260"/>
      <c r="I15" s="261"/>
      <c r="J15" s="68"/>
    </row>
    <row r="16" spans="1:15" ht="28.9" customHeight="1" x14ac:dyDescent="0.25">
      <c r="A16" s="65"/>
      <c r="B16" s="82"/>
      <c r="C16" s="82"/>
      <c r="D16" s="82"/>
      <c r="E16" s="82"/>
      <c r="F16" s="82"/>
      <c r="G16" s="82"/>
      <c r="H16" s="67"/>
      <c r="I16" s="67"/>
      <c r="J16" s="68"/>
    </row>
    <row r="17" spans="1:21" x14ac:dyDescent="0.25">
      <c r="A17" s="65"/>
      <c r="B17" s="82"/>
      <c r="C17" s="82"/>
      <c r="D17" s="82"/>
      <c r="E17" s="82"/>
      <c r="F17" s="82"/>
      <c r="G17" s="82"/>
      <c r="H17" s="67"/>
      <c r="I17" s="67"/>
      <c r="M17" s="69"/>
    </row>
    <row r="18" spans="1:21" ht="29.25" customHeight="1" thickBot="1" x14ac:dyDescent="0.3">
      <c r="A18" s="71"/>
      <c r="J18" s="13"/>
      <c r="M18" s="69"/>
      <c r="N18" s="13"/>
    </row>
    <row r="19" spans="1:21" ht="39" customHeight="1" thickBot="1" x14ac:dyDescent="0.3">
      <c r="A19" s="344" t="s">
        <v>40</v>
      </c>
      <c r="B19" s="345"/>
      <c r="C19" s="346"/>
      <c r="E19" s="438" t="s">
        <v>137</v>
      </c>
      <c r="F19" s="438"/>
      <c r="G19" s="169">
        <v>2.5</v>
      </c>
      <c r="H19" s="439" t="s">
        <v>138</v>
      </c>
      <c r="I19" s="439"/>
      <c r="J19" s="10"/>
    </row>
    <row r="20" spans="1:21" x14ac:dyDescent="0.25">
      <c r="A20" s="28"/>
      <c r="B20" s="40"/>
      <c r="C20" s="41"/>
      <c r="D20" s="42"/>
      <c r="E20" s="42"/>
      <c r="F20" s="43"/>
      <c r="G20" s="4"/>
      <c r="H20" s="2"/>
      <c r="I20" s="68"/>
    </row>
    <row r="21" spans="1:21" ht="24.6" customHeight="1" x14ac:dyDescent="0.25">
      <c r="A21" s="219"/>
      <c r="B21" s="219"/>
      <c r="C21" s="219"/>
      <c r="D21" s="219"/>
      <c r="E21" s="219"/>
      <c r="F21" s="219"/>
      <c r="G21" s="219"/>
      <c r="H21" s="219"/>
      <c r="I21" s="219"/>
    </row>
    <row r="22" spans="1:21" ht="13.5" thickBot="1" x14ac:dyDescent="0.3">
      <c r="I22" s="68"/>
    </row>
    <row r="23" spans="1:21" s="191" customFormat="1" ht="39" customHeight="1" thickBot="1" x14ac:dyDescent="0.25">
      <c r="A23" s="347" t="s">
        <v>139</v>
      </c>
      <c r="B23" s="348"/>
      <c r="C23" s="348"/>
      <c r="D23" s="348"/>
      <c r="E23" s="348"/>
      <c r="F23" s="348"/>
      <c r="G23" s="348"/>
      <c r="H23" s="348"/>
      <c r="I23" s="349"/>
      <c r="J23" s="74"/>
      <c r="M23" s="347" t="s">
        <v>140</v>
      </c>
      <c r="N23" s="348"/>
      <c r="O23" s="348"/>
      <c r="P23" s="348"/>
      <c r="Q23" s="348"/>
      <c r="R23" s="348"/>
      <c r="S23" s="348"/>
      <c r="T23" s="348"/>
      <c r="U23" s="349"/>
    </row>
    <row r="24" spans="1:21" ht="129.6" customHeight="1" thickBot="1" x14ac:dyDescent="0.3">
      <c r="A24" s="187" t="s">
        <v>46</v>
      </c>
      <c r="B24" s="188" t="s">
        <v>47</v>
      </c>
      <c r="C24" s="188" t="s">
        <v>141</v>
      </c>
      <c r="D24" s="189" t="s">
        <v>142</v>
      </c>
      <c r="E24" s="189" t="s">
        <v>143</v>
      </c>
      <c r="F24" s="189" t="s">
        <v>144</v>
      </c>
      <c r="G24" s="189" t="s">
        <v>145</v>
      </c>
      <c r="H24" s="252" t="s">
        <v>86</v>
      </c>
      <c r="I24" s="190" t="s">
        <v>54</v>
      </c>
      <c r="J24" s="440" t="s">
        <v>146</v>
      </c>
      <c r="K24" s="441"/>
      <c r="L24" s="442"/>
      <c r="M24" s="187" t="s">
        <v>46</v>
      </c>
      <c r="N24" s="188" t="s">
        <v>47</v>
      </c>
      <c r="O24" s="188" t="s">
        <v>141</v>
      </c>
      <c r="P24" s="189" t="s">
        <v>142</v>
      </c>
      <c r="Q24" s="189" t="s">
        <v>143</v>
      </c>
      <c r="R24" s="189" t="s">
        <v>144</v>
      </c>
      <c r="S24" s="189" t="s">
        <v>145</v>
      </c>
      <c r="T24" s="252" t="s">
        <v>86</v>
      </c>
      <c r="U24" s="190" t="s">
        <v>54</v>
      </c>
    </row>
    <row r="25" spans="1:21" x14ac:dyDescent="0.2">
      <c r="A25" s="134">
        <v>1</v>
      </c>
      <c r="B25" s="107"/>
      <c r="C25" s="125"/>
      <c r="D25" s="126"/>
      <c r="E25" s="126"/>
      <c r="F25" s="274">
        <f>E25/3.6*$G$19</f>
        <v>0</v>
      </c>
      <c r="G25" s="110"/>
      <c r="H25" s="127" t="b">
        <f>IF(G25=$M$4,$N$4,IF(G25=$M$5,$N$5,IF(G25=$M$7,$N$7,IF(G25=$M$8,$N$8,IF(G25=$M$9,$N$9,IF(G25=$M$6,$N$6,IF(G25=$M$10,$N$10)))))))</f>
        <v>0</v>
      </c>
      <c r="I25" s="129">
        <f>IF(G25="energia elektryczna",((D25)/3.6*H25)-E25/3.6*$N$9,(D25)/1000*H25-E25/3.6*$N$9)</f>
        <v>0</v>
      </c>
      <c r="J25" s="75"/>
      <c r="M25" s="137">
        <v>1</v>
      </c>
      <c r="N25" s="107"/>
      <c r="O25" s="125"/>
      <c r="P25" s="126"/>
      <c r="Q25" s="126"/>
      <c r="R25" s="273">
        <f>Q25/3.6*$G$19</f>
        <v>0</v>
      </c>
      <c r="S25" s="110"/>
      <c r="T25" s="127" t="b">
        <f>IF(S25=$M$4,$N$4,IF(S25=$M$5,$N$5,IF(S25=$M$7,$N$7,IF(S25=$M$8,$N$8,IF(S25=$M$9,$N$9,IF(S25=$M$6,$N$6,IF(S25=$M$10,$N$10)))))))</f>
        <v>0</v>
      </c>
      <c r="U25" s="286">
        <f>IF(S25="energia elektryczna",((P25-Q25)/3.6*T25),(P25-Q25)/1000*T25)</f>
        <v>0</v>
      </c>
    </row>
    <row r="26" spans="1:21" x14ac:dyDescent="0.2">
      <c r="A26" s="133">
        <v>2</v>
      </c>
      <c r="B26" s="107"/>
      <c r="C26" s="60"/>
      <c r="D26" s="61"/>
      <c r="E26" s="61"/>
      <c r="F26" s="274">
        <f t="shared" ref="F26:F34" si="0">E26/3.6*$G$19</f>
        <v>0</v>
      </c>
      <c r="G26" s="51"/>
      <c r="H26" s="127" t="b">
        <f t="shared" ref="H26:H34" si="1">IF(G26=$M$4,$N$4,IF(G26=$M$5,$N$5,IF(G26=$M$7,$N$7,IF(G26=$M$8,$N$8,IF(G26=$M$9,$N$9,IF(G26=$M$6,$N$6,IF(G26=$M$10,$N$10)))))))</f>
        <v>0</v>
      </c>
      <c r="I26" s="129">
        <f t="shared" ref="I26:I34" si="2">IF(G26="energia elektryczna",((D26)/3.6*H26)-E26/3.6*$N$9,(D26)/1000*H26-E26/3.6*$N$9)</f>
        <v>0</v>
      </c>
      <c r="J26" s="75"/>
      <c r="M26" s="135">
        <v>2</v>
      </c>
      <c r="N26" s="107"/>
      <c r="O26" s="60"/>
      <c r="P26" s="61"/>
      <c r="Q26" s="61"/>
      <c r="R26" s="273">
        <f t="shared" ref="R26:R34" si="3">Q26/3.6*$G$19</f>
        <v>0</v>
      </c>
      <c r="S26" s="51"/>
      <c r="T26" s="127" t="b">
        <f t="shared" ref="T26:T34" si="4">IF(S26=$M$4,$N$4,IF(S26=$M$5,$N$5,IF(S26=$M$7,$N$7,IF(S26=$M$8,$N$8,IF(S26=$M$9,$N$9,IF(S26=$M$6,$N$6,IF(S26=$M$10,$N$10)))))))</f>
        <v>0</v>
      </c>
      <c r="U26" s="286">
        <f t="shared" ref="U26:U34" si="5">IF(S26="energia elektryczna",((P26-Q26)/3.6*T26),(P26-Q26)/1000*T26)</f>
        <v>0</v>
      </c>
    </row>
    <row r="27" spans="1:21" x14ac:dyDescent="0.2">
      <c r="A27" s="133">
        <v>3</v>
      </c>
      <c r="B27" s="107"/>
      <c r="C27" s="60"/>
      <c r="D27" s="61"/>
      <c r="E27" s="61"/>
      <c r="F27" s="274">
        <f t="shared" si="0"/>
        <v>0</v>
      </c>
      <c r="G27" s="51"/>
      <c r="H27" s="127" t="b">
        <f t="shared" si="1"/>
        <v>0</v>
      </c>
      <c r="I27" s="129">
        <f t="shared" si="2"/>
        <v>0</v>
      </c>
      <c r="J27" s="75"/>
      <c r="M27" s="135">
        <v>3</v>
      </c>
      <c r="N27" s="107"/>
      <c r="O27" s="60"/>
      <c r="P27" s="61"/>
      <c r="Q27" s="61"/>
      <c r="R27" s="273">
        <f t="shared" si="3"/>
        <v>0</v>
      </c>
      <c r="S27" s="51"/>
      <c r="T27" s="127" t="b">
        <f t="shared" si="4"/>
        <v>0</v>
      </c>
      <c r="U27" s="286">
        <f t="shared" si="5"/>
        <v>0</v>
      </c>
    </row>
    <row r="28" spans="1:21" x14ac:dyDescent="0.2">
      <c r="A28" s="133">
        <v>4</v>
      </c>
      <c r="B28" s="63"/>
      <c r="C28" s="60"/>
      <c r="D28" s="61"/>
      <c r="E28" s="61"/>
      <c r="F28" s="274">
        <f t="shared" si="0"/>
        <v>0</v>
      </c>
      <c r="G28" s="51"/>
      <c r="H28" s="127" t="b">
        <f t="shared" si="1"/>
        <v>0</v>
      </c>
      <c r="I28" s="129">
        <f t="shared" si="2"/>
        <v>0</v>
      </c>
      <c r="J28" s="75"/>
      <c r="M28" s="135">
        <v>4</v>
      </c>
      <c r="N28" s="59"/>
      <c r="O28" s="60"/>
      <c r="P28" s="61"/>
      <c r="Q28" s="61"/>
      <c r="R28" s="273">
        <f t="shared" si="3"/>
        <v>0</v>
      </c>
      <c r="S28" s="51"/>
      <c r="T28" s="235" t="b">
        <f t="shared" si="4"/>
        <v>0</v>
      </c>
      <c r="U28" s="236">
        <f t="shared" si="5"/>
        <v>0</v>
      </c>
    </row>
    <row r="29" spans="1:21" x14ac:dyDescent="0.2">
      <c r="A29" s="133">
        <v>5</v>
      </c>
      <c r="B29" s="62"/>
      <c r="C29" s="60"/>
      <c r="D29" s="64"/>
      <c r="E29" s="64"/>
      <c r="F29" s="274">
        <f t="shared" si="0"/>
        <v>0</v>
      </c>
      <c r="G29" s="51"/>
      <c r="H29" s="127" t="b">
        <f t="shared" si="1"/>
        <v>0</v>
      </c>
      <c r="I29" s="129">
        <f t="shared" si="2"/>
        <v>0</v>
      </c>
      <c r="J29" s="10"/>
      <c r="M29" s="136">
        <v>5</v>
      </c>
      <c r="N29" s="63"/>
      <c r="O29" s="60"/>
      <c r="P29" s="61"/>
      <c r="Q29" s="61"/>
      <c r="R29" s="273">
        <f t="shared" si="3"/>
        <v>0</v>
      </c>
      <c r="S29" s="51"/>
      <c r="T29" s="235" t="b">
        <f t="shared" si="4"/>
        <v>0</v>
      </c>
      <c r="U29" s="236">
        <f t="shared" si="5"/>
        <v>0</v>
      </c>
    </row>
    <row r="30" spans="1:21" x14ac:dyDescent="0.2">
      <c r="A30" s="133">
        <v>6</v>
      </c>
      <c r="B30" s="59"/>
      <c r="C30" s="60"/>
      <c r="D30" s="64"/>
      <c r="E30" s="64"/>
      <c r="F30" s="233">
        <f t="shared" si="0"/>
        <v>0</v>
      </c>
      <c r="G30" s="51"/>
      <c r="H30" s="127" t="b">
        <f t="shared" si="1"/>
        <v>0</v>
      </c>
      <c r="I30" s="129">
        <f t="shared" si="2"/>
        <v>0</v>
      </c>
      <c r="M30" s="135">
        <v>6</v>
      </c>
      <c r="N30" s="59"/>
      <c r="O30" s="60"/>
      <c r="P30" s="61"/>
      <c r="Q30" s="61"/>
      <c r="R30" s="234">
        <f t="shared" si="3"/>
        <v>0</v>
      </c>
      <c r="S30" s="51"/>
      <c r="T30" s="235" t="b">
        <f t="shared" si="4"/>
        <v>0</v>
      </c>
      <c r="U30" s="236">
        <f t="shared" si="5"/>
        <v>0</v>
      </c>
    </row>
    <row r="31" spans="1:21" x14ac:dyDescent="0.2">
      <c r="A31" s="133">
        <v>7</v>
      </c>
      <c r="B31" s="59"/>
      <c r="C31" s="60"/>
      <c r="D31" s="64"/>
      <c r="E31" s="64"/>
      <c r="F31" s="233">
        <f t="shared" si="0"/>
        <v>0</v>
      </c>
      <c r="G31" s="51"/>
      <c r="H31" s="127" t="b">
        <f t="shared" si="1"/>
        <v>0</v>
      </c>
      <c r="I31" s="129">
        <f t="shared" si="2"/>
        <v>0</v>
      </c>
      <c r="M31" s="135">
        <v>7</v>
      </c>
      <c r="N31" s="59"/>
      <c r="O31" s="60"/>
      <c r="P31" s="61"/>
      <c r="Q31" s="61"/>
      <c r="R31" s="234">
        <f t="shared" si="3"/>
        <v>0</v>
      </c>
      <c r="S31" s="51"/>
      <c r="T31" s="235" t="b">
        <f t="shared" si="4"/>
        <v>0</v>
      </c>
      <c r="U31" s="236">
        <f t="shared" si="5"/>
        <v>0</v>
      </c>
    </row>
    <row r="32" spans="1:21" x14ac:dyDescent="0.2">
      <c r="A32" s="133">
        <v>8</v>
      </c>
      <c r="B32" s="62"/>
      <c r="C32" s="60"/>
      <c r="D32" s="64"/>
      <c r="E32" s="64"/>
      <c r="F32" s="233">
        <f t="shared" si="0"/>
        <v>0</v>
      </c>
      <c r="G32" s="51"/>
      <c r="H32" s="127" t="b">
        <f t="shared" si="1"/>
        <v>0</v>
      </c>
      <c r="I32" s="129">
        <f t="shared" si="2"/>
        <v>0</v>
      </c>
      <c r="M32" s="135">
        <v>8</v>
      </c>
      <c r="N32" s="59"/>
      <c r="O32" s="60"/>
      <c r="P32" s="61"/>
      <c r="Q32" s="61"/>
      <c r="R32" s="234">
        <f t="shared" si="3"/>
        <v>0</v>
      </c>
      <c r="S32" s="51"/>
      <c r="T32" s="235" t="b">
        <f t="shared" si="4"/>
        <v>0</v>
      </c>
      <c r="U32" s="236">
        <f t="shared" si="5"/>
        <v>0</v>
      </c>
    </row>
    <row r="33" spans="1:21" x14ac:dyDescent="0.2">
      <c r="A33" s="133">
        <v>9</v>
      </c>
      <c r="B33" s="63"/>
      <c r="C33" s="60"/>
      <c r="D33" s="64"/>
      <c r="E33" s="64"/>
      <c r="F33" s="233">
        <f t="shared" si="0"/>
        <v>0</v>
      </c>
      <c r="G33" s="51"/>
      <c r="H33" s="127" t="b">
        <f t="shared" si="1"/>
        <v>0</v>
      </c>
      <c r="I33" s="129">
        <f t="shared" si="2"/>
        <v>0</v>
      </c>
      <c r="M33" s="135">
        <v>9</v>
      </c>
      <c r="N33" s="59"/>
      <c r="O33" s="60"/>
      <c r="P33" s="61"/>
      <c r="Q33" s="61"/>
      <c r="R33" s="234">
        <f t="shared" si="3"/>
        <v>0</v>
      </c>
      <c r="S33" s="51"/>
      <c r="T33" s="235" t="b">
        <f t="shared" si="4"/>
        <v>0</v>
      </c>
      <c r="U33" s="236">
        <f t="shared" si="5"/>
        <v>0</v>
      </c>
    </row>
    <row r="34" spans="1:21" x14ac:dyDescent="0.2">
      <c r="A34" s="133" t="s">
        <v>55</v>
      </c>
      <c r="B34" s="62"/>
      <c r="C34" s="60"/>
      <c r="D34" s="64"/>
      <c r="E34" s="64"/>
      <c r="F34" s="233">
        <f t="shared" si="0"/>
        <v>0</v>
      </c>
      <c r="G34" s="51"/>
      <c r="H34" s="127" t="b">
        <f t="shared" si="1"/>
        <v>0</v>
      </c>
      <c r="I34" s="129">
        <f t="shared" si="2"/>
        <v>0</v>
      </c>
      <c r="M34" s="135" t="s">
        <v>55</v>
      </c>
      <c r="N34" s="63"/>
      <c r="O34" s="60"/>
      <c r="P34" s="61"/>
      <c r="Q34" s="61"/>
      <c r="R34" s="234">
        <f t="shared" si="3"/>
        <v>0</v>
      </c>
      <c r="S34" s="51"/>
      <c r="T34" s="235" t="b">
        <f t="shared" si="4"/>
        <v>0</v>
      </c>
      <c r="U34" s="236">
        <f t="shared" si="5"/>
        <v>0</v>
      </c>
    </row>
    <row r="35" spans="1:21" ht="21" customHeight="1" thickBot="1" x14ac:dyDescent="0.3">
      <c r="A35" s="375" t="s">
        <v>56</v>
      </c>
      <c r="B35" s="376"/>
      <c r="C35" s="115">
        <f>SUM(C25:C34)</f>
        <v>0</v>
      </c>
      <c r="D35" s="116"/>
      <c r="E35" s="130"/>
      <c r="F35" s="131">
        <f>SUM(F25:F34)</f>
        <v>0</v>
      </c>
      <c r="G35" s="116"/>
      <c r="H35" s="130"/>
      <c r="I35" s="117">
        <f>SUM(I25:I34)</f>
        <v>0</v>
      </c>
      <c r="M35" s="375" t="s">
        <v>56</v>
      </c>
      <c r="N35" s="376"/>
      <c r="O35" s="115">
        <f>SUM(O25:O34)</f>
        <v>0</v>
      </c>
      <c r="P35" s="116"/>
      <c r="Q35" s="130"/>
      <c r="R35" s="131">
        <f>SUM(R25:R34)</f>
        <v>0</v>
      </c>
      <c r="S35" s="116"/>
      <c r="T35" s="130"/>
      <c r="U35" s="117">
        <f>SUM(U25:U34)</f>
        <v>0</v>
      </c>
    </row>
  </sheetData>
  <mergeCells count="22">
    <mergeCell ref="A35:B35"/>
    <mergeCell ref="M35:N35"/>
    <mergeCell ref="B3:G3"/>
    <mergeCell ref="B4:G4"/>
    <mergeCell ref="B12:G12"/>
    <mergeCell ref="B13:G13"/>
    <mergeCell ref="B14:G14"/>
    <mergeCell ref="B15:G15"/>
    <mergeCell ref="B5:G5"/>
    <mergeCell ref="B6:G6"/>
    <mergeCell ref="B7:G7"/>
    <mergeCell ref="B8:G8"/>
    <mergeCell ref="B9:G9"/>
    <mergeCell ref="B10:G10"/>
    <mergeCell ref="J24:L24"/>
    <mergeCell ref="M2:N2"/>
    <mergeCell ref="A19:C19"/>
    <mergeCell ref="A23:I23"/>
    <mergeCell ref="M23:U23"/>
    <mergeCell ref="B11:G11"/>
    <mergeCell ref="E19:F19"/>
    <mergeCell ref="H19:I19"/>
  </mergeCells>
  <conditionalFormatting sqref="N3:O3">
    <cfRule type="containsBlanks" dxfId="1" priority="1">
      <formula>LEN(TRIM(N3))=0</formula>
    </cfRule>
  </conditionalFormatting>
  <dataValidations count="1">
    <dataValidation type="list" allowBlank="1" showInputMessage="1" showErrorMessage="1" sqref="S25:S34 G25:G34">
      <formula1>$M$4:$M$10</formula1>
    </dataValidation>
  </dataValidations>
  <pageMargins left="0.7" right="0.7" top="0.75" bottom="0.75" header="0.3" footer="0.3"/>
  <pageSetup paperSize="9" scale="3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O33"/>
  <sheetViews>
    <sheetView zoomScale="90" zoomScaleNormal="90" zoomScaleSheetLayoutView="55" workbookViewId="0"/>
  </sheetViews>
  <sheetFormatPr defaultColWidth="9.140625" defaultRowHeight="12.75" x14ac:dyDescent="0.25"/>
  <cols>
    <col min="1" max="1" width="9.140625" style="9"/>
    <col min="2" max="2" width="20.140625" style="2" customWidth="1"/>
    <col min="3" max="3" width="19.140625" style="2" customWidth="1"/>
    <col min="4" max="4" width="17" style="2" customWidth="1"/>
    <col min="5" max="5" width="16.85546875" style="2" customWidth="1"/>
    <col min="6" max="6" width="21.42578125" style="2" customWidth="1"/>
    <col min="7" max="7" width="23.5703125" style="2" bestFit="1" customWidth="1"/>
    <col min="8" max="8" width="24.7109375" style="3" customWidth="1"/>
    <col min="9" max="9" width="21.140625" style="4" customWidth="1"/>
    <col min="10" max="10" width="16.85546875" style="2" customWidth="1"/>
    <col min="11" max="11" width="11.5703125" style="2" bestFit="1" customWidth="1"/>
    <col min="12" max="12" width="10.28515625" style="2" customWidth="1"/>
    <col min="13" max="13" width="47.42578125" style="2" bestFit="1" customWidth="1"/>
    <col min="14" max="14" width="25.42578125" style="2" customWidth="1"/>
    <col min="15" max="15" width="10.7109375" style="2" bestFit="1" customWidth="1"/>
    <col min="16" max="16384" width="9.140625" style="2"/>
  </cols>
  <sheetData>
    <row r="1" spans="1:15" ht="21" thickBot="1" x14ac:dyDescent="0.3">
      <c r="A1" s="89" t="s">
        <v>14</v>
      </c>
      <c r="H1" s="2"/>
      <c r="I1" s="3"/>
    </row>
    <row r="2" spans="1:15" s="13" customFormat="1" ht="24.75" customHeight="1" thickBot="1" x14ac:dyDescent="0.3">
      <c r="A2" s="65"/>
      <c r="B2" s="2"/>
      <c r="C2" s="2"/>
      <c r="D2" s="2"/>
      <c r="E2" s="2"/>
      <c r="F2" s="2"/>
      <c r="G2" s="2"/>
      <c r="H2" s="2"/>
      <c r="I2" s="3"/>
      <c r="J2" s="2"/>
      <c r="M2" s="123" t="s">
        <v>58</v>
      </c>
      <c r="N2" s="120"/>
      <c r="O2" s="120"/>
    </row>
    <row r="3" spans="1:15" s="122" customFormat="1" ht="39" customHeight="1" thickBot="1" x14ac:dyDescent="0.3">
      <c r="A3" s="65"/>
      <c r="B3" s="395" t="s">
        <v>147</v>
      </c>
      <c r="C3" s="396"/>
      <c r="D3" s="396"/>
      <c r="E3" s="396"/>
      <c r="F3" s="396"/>
      <c r="G3" s="396"/>
      <c r="H3" s="183" t="s">
        <v>18</v>
      </c>
      <c r="I3" s="184" t="s">
        <v>19</v>
      </c>
      <c r="J3" s="185"/>
      <c r="M3" s="104" t="s">
        <v>59</v>
      </c>
      <c r="N3" s="105" t="s">
        <v>60</v>
      </c>
      <c r="O3" s="186" t="s">
        <v>61</v>
      </c>
    </row>
    <row r="4" spans="1:15" ht="15.95" customHeight="1" x14ac:dyDescent="0.25">
      <c r="A4" s="65"/>
      <c r="B4" s="370" t="s">
        <v>20</v>
      </c>
      <c r="C4" s="371"/>
      <c r="D4" s="371"/>
      <c r="E4" s="371"/>
      <c r="F4" s="371"/>
      <c r="G4" s="372"/>
      <c r="H4" s="253"/>
      <c r="I4" s="254"/>
      <c r="J4" s="68"/>
      <c r="M4" s="246" t="s">
        <v>62</v>
      </c>
      <c r="N4" s="230">
        <v>94.25</v>
      </c>
      <c r="O4" s="231" t="s">
        <v>63</v>
      </c>
    </row>
    <row r="5" spans="1:15" ht="15.95" customHeight="1" x14ac:dyDescent="0.25">
      <c r="A5" s="65"/>
      <c r="B5" s="364" t="s">
        <v>21</v>
      </c>
      <c r="C5" s="365"/>
      <c r="D5" s="365"/>
      <c r="E5" s="365"/>
      <c r="F5" s="365"/>
      <c r="G5" s="366"/>
      <c r="H5" s="255"/>
      <c r="I5" s="256"/>
      <c r="J5" s="68"/>
      <c r="M5" s="102" t="s">
        <v>64</v>
      </c>
      <c r="N5" s="39">
        <v>111.41</v>
      </c>
      <c r="O5" s="124" t="s">
        <v>63</v>
      </c>
    </row>
    <row r="6" spans="1:15" ht="15.95" customHeight="1" x14ac:dyDescent="0.25">
      <c r="A6" s="65"/>
      <c r="B6" s="361" t="s">
        <v>22</v>
      </c>
      <c r="C6" s="362"/>
      <c r="D6" s="362"/>
      <c r="E6" s="362"/>
      <c r="F6" s="362"/>
      <c r="G6" s="363"/>
      <c r="H6" s="285"/>
      <c r="I6" s="281"/>
      <c r="J6" s="68"/>
      <c r="M6" s="102" t="s">
        <v>65</v>
      </c>
      <c r="N6" s="39">
        <v>77.75</v>
      </c>
      <c r="O6" s="124" t="s">
        <v>63</v>
      </c>
    </row>
    <row r="7" spans="1:15" ht="15.95" customHeight="1" x14ac:dyDescent="0.25">
      <c r="A7" s="65"/>
      <c r="B7" s="364" t="s">
        <v>23</v>
      </c>
      <c r="C7" s="365"/>
      <c r="D7" s="365"/>
      <c r="E7" s="365"/>
      <c r="F7" s="365"/>
      <c r="G7" s="366"/>
      <c r="H7" s="285"/>
      <c r="I7" s="281"/>
      <c r="J7" s="68"/>
      <c r="M7" s="102" t="s">
        <v>66</v>
      </c>
      <c r="N7" s="39">
        <v>55.39</v>
      </c>
      <c r="O7" s="124" t="s">
        <v>63</v>
      </c>
    </row>
    <row r="8" spans="1:15" ht="15.95" customHeight="1" x14ac:dyDescent="0.25">
      <c r="A8" s="65"/>
      <c r="B8" s="361" t="s">
        <v>24</v>
      </c>
      <c r="C8" s="362"/>
      <c r="D8" s="362"/>
      <c r="E8" s="362"/>
      <c r="F8" s="362"/>
      <c r="G8" s="363"/>
      <c r="H8" s="255"/>
      <c r="I8" s="256"/>
      <c r="J8" s="68"/>
      <c r="M8" s="102" t="s">
        <v>67</v>
      </c>
      <c r="N8" s="39">
        <v>112</v>
      </c>
      <c r="O8" s="124" t="s">
        <v>63</v>
      </c>
    </row>
    <row r="9" spans="1:15" ht="15.95" customHeight="1" x14ac:dyDescent="0.25">
      <c r="A9" s="65"/>
      <c r="B9" s="361" t="s">
        <v>42</v>
      </c>
      <c r="C9" s="362"/>
      <c r="D9" s="362"/>
      <c r="E9" s="362"/>
      <c r="F9" s="362"/>
      <c r="G9" s="363"/>
      <c r="H9" s="255"/>
      <c r="I9" s="257">
        <f>C30/1000+O30/1000</f>
        <v>0</v>
      </c>
      <c r="J9" s="68"/>
      <c r="M9" s="102" t="s">
        <v>68</v>
      </c>
      <c r="N9" s="39">
        <v>0.70799999999999996</v>
      </c>
      <c r="O9" s="124" t="s">
        <v>69</v>
      </c>
    </row>
    <row r="10" spans="1:15" ht="15.95" customHeight="1" thickBot="1" x14ac:dyDescent="0.3">
      <c r="A10" s="65"/>
      <c r="B10" s="361" t="s">
        <v>26</v>
      </c>
      <c r="C10" s="362"/>
      <c r="D10" s="362"/>
      <c r="E10" s="362"/>
      <c r="F10" s="362"/>
      <c r="G10" s="363"/>
      <c r="H10" s="258">
        <f>I33</f>
        <v>0</v>
      </c>
      <c r="I10" s="259">
        <v>0</v>
      </c>
      <c r="J10" s="68"/>
      <c r="M10" s="244" t="s">
        <v>70</v>
      </c>
      <c r="N10" s="270">
        <v>0</v>
      </c>
      <c r="O10" s="240" t="s">
        <v>63</v>
      </c>
    </row>
    <row r="11" spans="1:15" ht="15.95" customHeight="1" x14ac:dyDescent="0.25">
      <c r="A11" s="65"/>
      <c r="B11" s="364" t="s">
        <v>27</v>
      </c>
      <c r="C11" s="365"/>
      <c r="D11" s="365"/>
      <c r="E11" s="365"/>
      <c r="F11" s="365"/>
      <c r="G11" s="366"/>
      <c r="H11" s="255"/>
      <c r="I11" s="256"/>
      <c r="J11" s="68"/>
    </row>
    <row r="12" spans="1:15" ht="15.95" customHeight="1" x14ac:dyDescent="0.25">
      <c r="A12" s="65"/>
      <c r="B12" s="364" t="s">
        <v>28</v>
      </c>
      <c r="C12" s="365"/>
      <c r="D12" s="365"/>
      <c r="E12" s="365"/>
      <c r="F12" s="365"/>
      <c r="G12" s="366"/>
      <c r="H12" s="269"/>
      <c r="I12" s="268"/>
      <c r="J12" s="68"/>
    </row>
    <row r="13" spans="1:15" ht="15.95" customHeight="1" x14ac:dyDescent="0.25">
      <c r="A13" s="65"/>
      <c r="B13" s="364" t="s">
        <v>43</v>
      </c>
      <c r="C13" s="365"/>
      <c r="D13" s="365"/>
      <c r="E13" s="365"/>
      <c r="F13" s="365"/>
      <c r="G13" s="366"/>
      <c r="H13" s="255"/>
      <c r="I13" s="256"/>
      <c r="J13" s="68"/>
    </row>
    <row r="14" spans="1:15" ht="15.95" customHeight="1" x14ac:dyDescent="0.25">
      <c r="A14" s="65"/>
      <c r="B14" s="364" t="s">
        <v>29</v>
      </c>
      <c r="C14" s="365"/>
      <c r="D14" s="365"/>
      <c r="E14" s="365"/>
      <c r="F14" s="365"/>
      <c r="G14" s="366"/>
      <c r="H14" s="255"/>
      <c r="I14" s="256"/>
      <c r="M14" s="69"/>
    </row>
    <row r="15" spans="1:15" ht="15.95" customHeight="1" thickBot="1" x14ac:dyDescent="0.3">
      <c r="A15" s="65"/>
      <c r="B15" s="367" t="s">
        <v>30</v>
      </c>
      <c r="C15" s="368"/>
      <c r="D15" s="368"/>
      <c r="E15" s="368"/>
      <c r="F15" s="368"/>
      <c r="G15" s="369"/>
      <c r="H15" s="260"/>
      <c r="I15" s="261"/>
      <c r="M15" s="69"/>
    </row>
    <row r="16" spans="1:15" ht="29.25" customHeight="1" thickBot="1" x14ac:dyDescent="0.3">
      <c r="A16" s="71"/>
      <c r="J16" s="13"/>
      <c r="M16" s="69"/>
      <c r="N16" s="13"/>
    </row>
    <row r="17" spans="1:10" ht="30.75" customHeight="1" thickBot="1" x14ac:dyDescent="0.3">
      <c r="A17" s="344" t="s">
        <v>40</v>
      </c>
      <c r="B17" s="345"/>
      <c r="C17" s="346"/>
      <c r="E17" s="446" t="s">
        <v>137</v>
      </c>
      <c r="F17" s="446"/>
      <c r="G17" s="169">
        <v>0.76</v>
      </c>
      <c r="H17" s="10"/>
      <c r="I17" s="2"/>
    </row>
    <row r="18" spans="1:10" x14ac:dyDescent="0.25">
      <c r="A18" s="66"/>
      <c r="B18" s="66"/>
      <c r="C18" s="66"/>
      <c r="J18" s="10"/>
    </row>
    <row r="19" spans="1:10" x14ac:dyDescent="0.25">
      <c r="B19" s="219"/>
      <c r="C19" s="219"/>
      <c r="D19" s="219"/>
      <c r="E19" s="219"/>
      <c r="F19" s="219"/>
      <c r="G19" s="219"/>
      <c r="H19" s="219"/>
      <c r="I19" s="219"/>
      <c r="J19" s="4"/>
    </row>
    <row r="20" spans="1:10" ht="13.5" thickBot="1" x14ac:dyDescent="0.3">
      <c r="B20" s="8"/>
      <c r="C20" s="8"/>
      <c r="D20" s="8"/>
      <c r="E20" s="8"/>
      <c r="F20" s="8"/>
      <c r="G20" s="8"/>
      <c r="H20" s="8"/>
      <c r="I20" s="8"/>
      <c r="J20" s="4"/>
    </row>
    <row r="21" spans="1:10" s="13" customFormat="1" ht="39" customHeight="1" thickBot="1" x14ac:dyDescent="0.3">
      <c r="A21" s="443" t="s">
        <v>148</v>
      </c>
      <c r="B21" s="444"/>
      <c r="C21" s="444"/>
      <c r="D21" s="444"/>
      <c r="E21" s="444"/>
      <c r="F21" s="444"/>
      <c r="G21" s="444"/>
      <c r="H21" s="444"/>
      <c r="I21" s="445"/>
    </row>
    <row r="22" spans="1:10" s="122" customFormat="1" ht="141" thickBot="1" x14ac:dyDescent="0.3">
      <c r="A22" s="187" t="s">
        <v>46</v>
      </c>
      <c r="B22" s="188" t="s">
        <v>47</v>
      </c>
      <c r="C22" s="188" t="s">
        <v>149</v>
      </c>
      <c r="D22" s="189" t="s">
        <v>142</v>
      </c>
      <c r="E22" s="189" t="s">
        <v>143</v>
      </c>
      <c r="F22" s="189" t="s">
        <v>144</v>
      </c>
      <c r="G22" s="189" t="s">
        <v>145</v>
      </c>
      <c r="H22" s="252" t="s">
        <v>86</v>
      </c>
      <c r="I22" s="190" t="s">
        <v>54</v>
      </c>
    </row>
    <row r="23" spans="1:10" ht="16.899999999999999" customHeight="1" x14ac:dyDescent="0.25">
      <c r="A23" s="128">
        <v>1</v>
      </c>
      <c r="B23" s="107"/>
      <c r="C23" s="125"/>
      <c r="D23" s="241"/>
      <c r="E23" s="241"/>
      <c r="F23" s="273">
        <f>E23*$G$17/3.6</f>
        <v>0</v>
      </c>
      <c r="G23" s="110"/>
      <c r="H23" s="44" t="b">
        <f>IF(G23=$M$4,$N$4,IF(G23=$M$6,$N$6,IF(G23=$M$7,$N$7,IF(G23=$M$8,$N$8,IF(G23=$M$9,$N$9,IF(G23=$M$5,$N$5,IF(G23=$M$10,$N$10)))))))</f>
        <v>0</v>
      </c>
      <c r="I23" s="129">
        <f>IF(G23="energia elektryczna",(D23/3.6*H23),D23/1000*H23)</f>
        <v>0</v>
      </c>
    </row>
    <row r="24" spans="1:10" ht="15.6" customHeight="1" x14ac:dyDescent="0.25">
      <c r="A24" s="113">
        <v>2</v>
      </c>
      <c r="B24" s="107"/>
      <c r="C24" s="60"/>
      <c r="D24" s="241"/>
      <c r="E24" s="241"/>
      <c r="F24" s="273">
        <f>E24*$G$17/3.6</f>
        <v>0</v>
      </c>
      <c r="G24" s="51"/>
      <c r="H24" s="44" t="b">
        <f t="shared" ref="H24" si="0">IF(G24=$M$4,$N$4,IF(G24=$M$6,$N$6,IF(G24=$M$7,$N$7,IF(G24=$M$8,$N$8,IF(G24=$M$9,$N$9,IF(G24=$M$5,$N$5,IF(G24=$M$10,$N$10)))))))</f>
        <v>0</v>
      </c>
      <c r="I24" s="129">
        <f t="shared" ref="I24" si="1">IF(G24="energia elektryczna",(D24/3.6*H24),D24/1000*H24)</f>
        <v>0</v>
      </c>
    </row>
    <row r="25" spans="1:10" x14ac:dyDescent="0.25">
      <c r="A25" s="128">
        <v>3</v>
      </c>
      <c r="B25" s="47"/>
      <c r="C25" s="60"/>
      <c r="D25" s="61"/>
      <c r="E25" s="61"/>
      <c r="F25" s="234">
        <f t="shared" ref="F25:F32" si="2">E25*$G$17/3.6</f>
        <v>0</v>
      </c>
      <c r="G25" s="51"/>
      <c r="H25" s="44" t="b">
        <f t="shared" ref="H25:H32" si="3">IF(G25=$M$4,$N$4,IF(G25=$M$6,$N$6,IF(G25=$M$7,$N$7,IF(G25=$M$8,$N$8,IF(G25=$M$9,$N$9,IF(G25=$M$5,$N$5,IF(G25=$M$10,$N$10)))))))</f>
        <v>0</v>
      </c>
      <c r="I25" s="129">
        <f t="shared" ref="I25:I32" si="4">IF(G25="energia elektryczna",(D25/3.6*H25),D25/1000*H25)</f>
        <v>0</v>
      </c>
    </row>
    <row r="26" spans="1:10" x14ac:dyDescent="0.25">
      <c r="A26" s="113">
        <v>4</v>
      </c>
      <c r="B26" s="47"/>
      <c r="C26" s="60"/>
      <c r="D26" s="61"/>
      <c r="E26" s="61"/>
      <c r="F26" s="234">
        <f t="shared" si="2"/>
        <v>0</v>
      </c>
      <c r="G26" s="51"/>
      <c r="H26" s="44" t="b">
        <f t="shared" si="3"/>
        <v>0</v>
      </c>
      <c r="I26" s="129">
        <f t="shared" si="4"/>
        <v>0</v>
      </c>
    </row>
    <row r="27" spans="1:10" x14ac:dyDescent="0.25">
      <c r="A27" s="128">
        <v>5</v>
      </c>
      <c r="B27" s="47"/>
      <c r="C27" s="60"/>
      <c r="D27" s="61"/>
      <c r="E27" s="61"/>
      <c r="F27" s="234">
        <f t="shared" si="2"/>
        <v>0</v>
      </c>
      <c r="G27" s="51"/>
      <c r="H27" s="44" t="b">
        <f t="shared" si="3"/>
        <v>0</v>
      </c>
      <c r="I27" s="129">
        <f t="shared" si="4"/>
        <v>0</v>
      </c>
    </row>
    <row r="28" spans="1:10" x14ac:dyDescent="0.25">
      <c r="A28" s="113">
        <v>6</v>
      </c>
      <c r="B28" s="47"/>
      <c r="C28" s="60"/>
      <c r="D28" s="61"/>
      <c r="E28" s="61"/>
      <c r="F28" s="234">
        <f t="shared" si="2"/>
        <v>0</v>
      </c>
      <c r="G28" s="51"/>
      <c r="H28" s="44" t="b">
        <f t="shared" si="3"/>
        <v>0</v>
      </c>
      <c r="I28" s="129">
        <f t="shared" si="4"/>
        <v>0</v>
      </c>
    </row>
    <row r="29" spans="1:10" x14ac:dyDescent="0.25">
      <c r="A29" s="128">
        <v>7</v>
      </c>
      <c r="B29" s="47"/>
      <c r="C29" s="60"/>
      <c r="D29" s="61"/>
      <c r="E29" s="61"/>
      <c r="F29" s="234">
        <f t="shared" si="2"/>
        <v>0</v>
      </c>
      <c r="G29" s="51"/>
      <c r="H29" s="44" t="b">
        <f t="shared" si="3"/>
        <v>0</v>
      </c>
      <c r="I29" s="129">
        <f t="shared" si="4"/>
        <v>0</v>
      </c>
    </row>
    <row r="30" spans="1:10" x14ac:dyDescent="0.25">
      <c r="A30" s="113">
        <v>8</v>
      </c>
      <c r="B30" s="47"/>
      <c r="C30" s="60"/>
      <c r="D30" s="61"/>
      <c r="E30" s="61"/>
      <c r="F30" s="234">
        <f t="shared" si="2"/>
        <v>0</v>
      </c>
      <c r="G30" s="51"/>
      <c r="H30" s="44" t="b">
        <f t="shared" si="3"/>
        <v>0</v>
      </c>
      <c r="I30" s="129">
        <f t="shared" si="4"/>
        <v>0</v>
      </c>
    </row>
    <row r="31" spans="1:10" x14ac:dyDescent="0.25">
      <c r="A31" s="128">
        <v>9</v>
      </c>
      <c r="B31" s="47"/>
      <c r="C31" s="60"/>
      <c r="D31" s="61"/>
      <c r="E31" s="61"/>
      <c r="F31" s="234">
        <f t="shared" si="2"/>
        <v>0</v>
      </c>
      <c r="G31" s="51"/>
      <c r="H31" s="44" t="b">
        <f t="shared" si="3"/>
        <v>0</v>
      </c>
      <c r="I31" s="129">
        <f t="shared" si="4"/>
        <v>0</v>
      </c>
    </row>
    <row r="32" spans="1:10" x14ac:dyDescent="0.25">
      <c r="A32" s="113" t="s">
        <v>55</v>
      </c>
      <c r="B32" s="47"/>
      <c r="C32" s="60"/>
      <c r="D32" s="61"/>
      <c r="E32" s="61"/>
      <c r="F32" s="234">
        <f t="shared" si="2"/>
        <v>0</v>
      </c>
      <c r="G32" s="51"/>
      <c r="H32" s="44" t="b">
        <f t="shared" si="3"/>
        <v>0</v>
      </c>
      <c r="I32" s="129">
        <f t="shared" si="4"/>
        <v>0</v>
      </c>
    </row>
    <row r="33" spans="1:9" ht="13.5" thickBot="1" x14ac:dyDescent="0.3">
      <c r="A33" s="375" t="s">
        <v>56</v>
      </c>
      <c r="B33" s="376"/>
      <c r="C33" s="115">
        <f>SUM(C23:C32)</f>
        <v>0</v>
      </c>
      <c r="D33" s="116"/>
      <c r="E33" s="130"/>
      <c r="F33" s="131">
        <f>SUM(F23:F32)</f>
        <v>0</v>
      </c>
      <c r="G33" s="116"/>
      <c r="H33" s="116"/>
      <c r="I33" s="117">
        <f>SUM(I23:I32)</f>
        <v>0</v>
      </c>
    </row>
  </sheetData>
  <mergeCells count="17">
    <mergeCell ref="B9:G9"/>
    <mergeCell ref="B13:G13"/>
    <mergeCell ref="B3:G3"/>
    <mergeCell ref="B4:G4"/>
    <mergeCell ref="B6:G6"/>
    <mergeCell ref="B10:G10"/>
    <mergeCell ref="B8:G8"/>
    <mergeCell ref="B5:G5"/>
    <mergeCell ref="B7:G7"/>
    <mergeCell ref="B11:G11"/>
    <mergeCell ref="B12:G12"/>
    <mergeCell ref="B14:G14"/>
    <mergeCell ref="A17:C17"/>
    <mergeCell ref="A33:B33"/>
    <mergeCell ref="A21:I21"/>
    <mergeCell ref="B15:G15"/>
    <mergeCell ref="E17:F17"/>
  </mergeCells>
  <conditionalFormatting sqref="N3:O3">
    <cfRule type="containsBlanks" dxfId="0" priority="1">
      <formula>LEN(TRIM(N3))=0</formula>
    </cfRule>
  </conditionalFormatting>
  <dataValidations count="1">
    <dataValidation type="list" allowBlank="1" showInputMessage="1" showErrorMessage="1" sqref="G23:G32">
      <formula1>$M$4:$M$10</formula1>
    </dataValidation>
  </dataValidations>
  <pageMargins left="0.7" right="0.7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/>
  </sheetViews>
  <sheetFormatPr defaultColWidth="9.140625" defaultRowHeight="12.75" x14ac:dyDescent="0.2"/>
  <cols>
    <col min="1" max="1" width="7.28515625" style="171" customWidth="1"/>
    <col min="2" max="2" width="26.5703125" style="171" customWidth="1"/>
    <col min="3" max="3" width="24.7109375" style="171" customWidth="1"/>
    <col min="4" max="4" width="19.140625" style="171" customWidth="1"/>
    <col min="5" max="6" width="19.7109375" style="171" customWidth="1"/>
    <col min="7" max="7" width="9.140625" style="171"/>
    <col min="8" max="8" width="19.7109375" style="171" bestFit="1" customWidth="1"/>
    <col min="9" max="9" width="21.85546875" style="171" bestFit="1" customWidth="1"/>
    <col min="10" max="16384" width="9.140625" style="171"/>
  </cols>
  <sheetData>
    <row r="1" spans="1:9" ht="20.25" x14ac:dyDescent="0.2">
      <c r="A1" s="170" t="s">
        <v>15</v>
      </c>
    </row>
    <row r="2" spans="1:9" ht="13.5" thickBot="1" x14ac:dyDescent="0.25"/>
    <row r="3" spans="1:9" ht="39" customHeight="1" thickBot="1" x14ac:dyDescent="0.25">
      <c r="B3" s="449" t="s">
        <v>17</v>
      </c>
      <c r="C3" s="450"/>
      <c r="D3" s="450"/>
      <c r="E3" s="450"/>
      <c r="F3" s="450"/>
      <c r="G3" s="450"/>
      <c r="H3" s="181" t="s">
        <v>18</v>
      </c>
      <c r="I3" s="182" t="s">
        <v>19</v>
      </c>
    </row>
    <row r="4" spans="1:9" ht="15.95" customHeight="1" x14ac:dyDescent="0.2">
      <c r="B4" s="451" t="s">
        <v>20</v>
      </c>
      <c r="C4" s="452"/>
      <c r="D4" s="452"/>
      <c r="E4" s="452"/>
      <c r="F4" s="452"/>
      <c r="G4" s="453"/>
      <c r="H4" s="172"/>
      <c r="I4" s="173"/>
    </row>
    <row r="5" spans="1:9" ht="15.95" customHeight="1" x14ac:dyDescent="0.2">
      <c r="B5" s="454" t="s">
        <v>21</v>
      </c>
      <c r="C5" s="455"/>
      <c r="D5" s="455"/>
      <c r="E5" s="455"/>
      <c r="F5" s="455"/>
      <c r="G5" s="456"/>
      <c r="H5" s="174"/>
      <c r="I5" s="175"/>
    </row>
    <row r="6" spans="1:9" ht="15.95" customHeight="1" x14ac:dyDescent="0.2">
      <c r="B6" s="457" t="s">
        <v>22</v>
      </c>
      <c r="C6" s="458"/>
      <c r="D6" s="458"/>
      <c r="E6" s="458"/>
      <c r="F6" s="458"/>
      <c r="G6" s="459"/>
      <c r="H6" s="174"/>
      <c r="I6" s="175"/>
    </row>
    <row r="7" spans="1:9" ht="15.95" customHeight="1" x14ac:dyDescent="0.2">
      <c r="B7" s="454" t="s">
        <v>23</v>
      </c>
      <c r="C7" s="455"/>
      <c r="D7" s="455"/>
      <c r="E7" s="455"/>
      <c r="F7" s="455"/>
      <c r="G7" s="456"/>
      <c r="H7" s="174"/>
      <c r="I7" s="175"/>
    </row>
    <row r="8" spans="1:9" ht="15.95" customHeight="1" x14ac:dyDescent="0.2">
      <c r="B8" s="457" t="s">
        <v>24</v>
      </c>
      <c r="C8" s="458"/>
      <c r="D8" s="458"/>
      <c r="E8" s="458"/>
      <c r="F8" s="458"/>
      <c r="G8" s="459"/>
      <c r="H8" s="174"/>
      <c r="I8" s="175"/>
    </row>
    <row r="9" spans="1:9" ht="15.95" customHeight="1" x14ac:dyDescent="0.2">
      <c r="B9" s="457" t="s">
        <v>25</v>
      </c>
      <c r="C9" s="458"/>
      <c r="D9" s="458"/>
      <c r="E9" s="458"/>
      <c r="F9" s="458"/>
      <c r="G9" s="459"/>
      <c r="H9" s="174"/>
      <c r="I9" s="175"/>
    </row>
    <row r="10" spans="1:9" ht="15.95" customHeight="1" x14ac:dyDescent="0.2">
      <c r="B10" s="457" t="s">
        <v>26</v>
      </c>
      <c r="C10" s="458"/>
      <c r="D10" s="458"/>
      <c r="E10" s="458"/>
      <c r="F10" s="458"/>
      <c r="G10" s="459"/>
      <c r="H10" s="174"/>
      <c r="I10" s="175"/>
    </row>
    <row r="11" spans="1:9" ht="15.95" customHeight="1" x14ac:dyDescent="0.2">
      <c r="B11" s="457" t="s">
        <v>27</v>
      </c>
      <c r="C11" s="458"/>
      <c r="D11" s="458"/>
      <c r="E11" s="458"/>
      <c r="F11" s="458"/>
      <c r="G11" s="459"/>
      <c r="H11" s="174"/>
      <c r="I11" s="175"/>
    </row>
    <row r="12" spans="1:9" ht="15.95" customHeight="1" x14ac:dyDescent="0.2">
      <c r="B12" s="457" t="s">
        <v>28</v>
      </c>
      <c r="C12" s="458"/>
      <c r="D12" s="458"/>
      <c r="E12" s="458"/>
      <c r="F12" s="458"/>
      <c r="G12" s="459"/>
      <c r="H12" s="174"/>
      <c r="I12" s="180"/>
    </row>
    <row r="13" spans="1:9" ht="15.95" customHeight="1" x14ac:dyDescent="0.2">
      <c r="B13" s="454" t="s">
        <v>29</v>
      </c>
      <c r="C13" s="455"/>
      <c r="D13" s="455"/>
      <c r="E13" s="455"/>
      <c r="F13" s="455"/>
      <c r="G13" s="456"/>
      <c r="H13" s="174"/>
      <c r="I13" s="293">
        <f>E32</f>
        <v>0</v>
      </c>
    </row>
    <row r="14" spans="1:9" ht="15.95" customHeight="1" thickBot="1" x14ac:dyDescent="0.25">
      <c r="B14" s="460" t="s">
        <v>30</v>
      </c>
      <c r="C14" s="461"/>
      <c r="D14" s="461"/>
      <c r="E14" s="461"/>
      <c r="F14" s="461"/>
      <c r="G14" s="462"/>
      <c r="H14" s="295"/>
      <c r="I14" s="294">
        <f>C32</f>
        <v>0</v>
      </c>
    </row>
    <row r="16" spans="1:9" ht="13.5" thickBot="1" x14ac:dyDescent="0.25"/>
    <row r="17" spans="1:6" ht="35.25" customHeight="1" thickBot="1" x14ac:dyDescent="0.25">
      <c r="B17" s="318" t="s">
        <v>40</v>
      </c>
      <c r="C17" s="176"/>
      <c r="D17" s="176"/>
    </row>
    <row r="18" spans="1:6" x14ac:dyDescent="0.2">
      <c r="B18" s="176"/>
      <c r="C18" s="176"/>
      <c r="D18" s="176"/>
    </row>
    <row r="20" spans="1:6" ht="25.5" customHeight="1" thickBot="1" x14ac:dyDescent="0.25">
      <c r="A20" s="463" t="s">
        <v>150</v>
      </c>
      <c r="B20" s="464"/>
      <c r="C20" s="464"/>
      <c r="D20" s="464"/>
      <c r="E20" s="464"/>
    </row>
    <row r="21" spans="1:6" ht="54" customHeight="1" thickBot="1" x14ac:dyDescent="0.25">
      <c r="A21" s="237" t="s">
        <v>46</v>
      </c>
      <c r="B21" s="188" t="s">
        <v>47</v>
      </c>
      <c r="C21" s="238" t="s">
        <v>151</v>
      </c>
      <c r="D21" s="302" t="s">
        <v>152</v>
      </c>
      <c r="E21" s="238" t="s">
        <v>153</v>
      </c>
      <c r="F21" s="239" t="s">
        <v>154</v>
      </c>
    </row>
    <row r="22" spans="1:6" x14ac:dyDescent="0.2">
      <c r="A22" s="216">
        <v>1</v>
      </c>
      <c r="B22" s="218"/>
      <c r="C22" s="215"/>
      <c r="D22" s="315"/>
      <c r="E22" s="316"/>
      <c r="F22" s="317"/>
    </row>
    <row r="23" spans="1:6" x14ac:dyDescent="0.2">
      <c r="A23" s="217">
        <v>2</v>
      </c>
      <c r="B23" s="307"/>
      <c r="C23" s="178"/>
      <c r="D23" s="308"/>
      <c r="E23" s="309"/>
      <c r="F23" s="303"/>
    </row>
    <row r="24" spans="1:6" x14ac:dyDescent="0.2">
      <c r="A24" s="217">
        <v>3</v>
      </c>
      <c r="B24" s="179"/>
      <c r="C24" s="178"/>
      <c r="D24" s="308"/>
      <c r="E24" s="309"/>
      <c r="F24" s="303"/>
    </row>
    <row r="25" spans="1:6" x14ac:dyDescent="0.2">
      <c r="A25" s="217">
        <v>4</v>
      </c>
      <c r="B25" s="179"/>
      <c r="C25" s="178"/>
      <c r="D25" s="308"/>
      <c r="E25" s="309"/>
      <c r="F25" s="303"/>
    </row>
    <row r="26" spans="1:6" x14ac:dyDescent="0.2">
      <c r="A26" s="217">
        <v>5</v>
      </c>
      <c r="B26" s="177"/>
      <c r="C26" s="178"/>
      <c r="D26" s="308"/>
      <c r="E26" s="309"/>
      <c r="F26" s="303"/>
    </row>
    <row r="27" spans="1:6" x14ac:dyDescent="0.2">
      <c r="A27" s="217">
        <v>6</v>
      </c>
      <c r="B27" s="177"/>
      <c r="C27" s="178"/>
      <c r="D27" s="308"/>
      <c r="E27" s="309"/>
      <c r="F27" s="303"/>
    </row>
    <row r="28" spans="1:6" x14ac:dyDescent="0.2">
      <c r="A28" s="217">
        <v>7</v>
      </c>
      <c r="B28" s="179"/>
      <c r="C28" s="178"/>
      <c r="D28" s="308"/>
      <c r="E28" s="309"/>
      <c r="F28" s="303"/>
    </row>
    <row r="29" spans="1:6" x14ac:dyDescent="0.2">
      <c r="A29" s="217">
        <v>8</v>
      </c>
      <c r="B29" s="179"/>
      <c r="C29" s="178"/>
      <c r="D29" s="308"/>
      <c r="E29" s="309"/>
      <c r="F29" s="303"/>
    </row>
    <row r="30" spans="1:6" x14ac:dyDescent="0.2">
      <c r="A30" s="217">
        <v>9</v>
      </c>
      <c r="B30" s="177"/>
      <c r="C30" s="178"/>
      <c r="D30" s="308"/>
      <c r="E30" s="309"/>
      <c r="F30" s="303"/>
    </row>
    <row r="31" spans="1:6" ht="13.5" thickBot="1" x14ac:dyDescent="0.25">
      <c r="A31" s="310" t="s">
        <v>55</v>
      </c>
      <c r="B31" s="311"/>
      <c r="C31" s="312"/>
      <c r="D31" s="313"/>
      <c r="E31" s="314"/>
      <c r="F31" s="304"/>
    </row>
    <row r="32" spans="1:6" ht="13.5" thickBot="1" x14ac:dyDescent="0.25">
      <c r="A32" s="447" t="s">
        <v>56</v>
      </c>
      <c r="B32" s="448"/>
      <c r="C32" s="305">
        <f>SUM(C22:C31)</f>
        <v>0</v>
      </c>
      <c r="E32" s="306">
        <f>SUM(E22:E31)</f>
        <v>0</v>
      </c>
    </row>
  </sheetData>
  <mergeCells count="14">
    <mergeCell ref="A32:B3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A20:E20"/>
  </mergeCells>
  <dataValidations count="1">
    <dataValidation type="list" allowBlank="1" showInputMessage="1" showErrorMessage="1" sqref="D22:D31 F22:F31">
      <formula1>"TAK,NIE DOTYCZY / NIE"</formula1>
    </dataValidation>
  </dataValidations>
  <pageMargins left="0.7" right="0.7" top="0.75" bottom="0.75" header="0.3" footer="0.3"/>
  <pageSetup paperSize="9"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91D2838DF0DC4EB5843F8066A18250" ma:contentTypeVersion="4" ma:contentTypeDescription="Utwórz nowy dokument." ma:contentTypeScope="" ma:versionID="da179d877aa5ef70631bf518c364be81">
  <xsd:schema xmlns:xsd="http://www.w3.org/2001/XMLSchema" xmlns:xs="http://www.w3.org/2001/XMLSchema" xmlns:p="http://schemas.microsoft.com/office/2006/metadata/properties" xmlns:ns2="ea1f0649-767e-4101-ac42-4c88ca8afb40" xmlns:ns3="67045f44-ec46-4ccc-a0f5-6e6600517be9" targetNamespace="http://schemas.microsoft.com/office/2006/metadata/properties" ma:root="true" ma:fieldsID="eabf4d9ceff7393434b9aacd4a18d5bb" ns2:_="" ns3:_="">
    <xsd:import namespace="ea1f0649-767e-4101-ac42-4c88ca8afb40"/>
    <xsd:import namespace="67045f44-ec46-4ccc-a0f5-6e6600517b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f0649-767e-4101-ac42-4c88ca8afb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45f44-ec46-4ccc-a0f5-6e6600517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157DD5-A926-41E2-B53C-BAD33B884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1f0649-767e-4101-ac42-4c88ca8afb40"/>
    <ds:schemaRef ds:uri="67045f44-ec46-4ccc-a0f5-6e6600517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4A06B5-3575-4947-81DD-B5CB71E926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D3BACC-2A9D-4C12-B626-089BC1743CB0}">
  <ds:schemaRefs>
    <ds:schemaRef ds:uri="http://purl.org/dc/elements/1.1/"/>
    <ds:schemaRef ds:uri="ea1f0649-767e-4101-ac42-4c88ca8afb40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7045f44-ec46-4ccc-a0f5-6e6600517be9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6</vt:i4>
      </vt:variant>
    </vt:vector>
  </HeadingPairs>
  <TitlesOfParts>
    <vt:vector size="15" baseType="lpstr">
      <vt:lpstr>Tytuł</vt:lpstr>
      <vt:lpstr>Spis treści i instrukcja</vt:lpstr>
      <vt:lpstr>Wskaźniki cały projekt</vt:lpstr>
      <vt:lpstr>instalacje fotowoltaiczne</vt:lpstr>
      <vt:lpstr>kolektory słoneczne</vt:lpstr>
      <vt:lpstr>pompa ciepła c.w.u.</vt:lpstr>
      <vt:lpstr>pompa ciepła c.o. z c.w.u</vt:lpstr>
      <vt:lpstr>kotły na biomasę</vt:lpstr>
      <vt:lpstr>magazyny energii</vt:lpstr>
      <vt:lpstr>'instalacje fotowoltaiczne'!Obszar_wydruku</vt:lpstr>
      <vt:lpstr>'kolektory słoneczne'!Obszar_wydruku</vt:lpstr>
      <vt:lpstr>'kotły na biomasę'!Obszar_wydruku</vt:lpstr>
      <vt:lpstr>'pompa ciepła c.o. z c.w.u'!Obszar_wydruku</vt:lpstr>
      <vt:lpstr>'pompa ciepła c.w.u.'!Obszar_wydruku</vt:lpstr>
      <vt:lpstr>'Wskaźniki cały projekt'!Obszar_wydruku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wyliczenia wskaźników w projektach z zakresu OZE</dc:title>
  <dc:subject/>
  <dc:creator/>
  <cp:keywords/>
  <dc:description/>
  <cp:lastModifiedBy/>
  <cp:revision/>
  <dcterms:created xsi:type="dcterms:W3CDTF">2015-06-05T18:19:34Z</dcterms:created>
  <dcterms:modified xsi:type="dcterms:W3CDTF">2025-05-07T13:13:17Z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0x010100D091D2838DF0DC4EB5843F8066A18250</vt:lpwstr>
  </property>
</Properties>
</file>